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55" yWindow="65521" windowWidth="12600" windowHeight="12660" activeTab="1"/>
  </bookViews>
  <sheets>
    <sheet name="小学校０８決算" sheetId="1" r:id="rId1"/>
    <sheet name="中学校０８決算" sheetId="2" r:id="rId2"/>
    <sheet name="聚富小中学校" sheetId="3" r:id="rId3"/>
  </sheets>
  <definedNames/>
  <calcPr fullCalcOnLoad="1"/>
</workbook>
</file>

<file path=xl/sharedStrings.xml><?xml version="1.0" encoding="utf-8"?>
<sst xmlns="http://schemas.openxmlformats.org/spreadsheetml/2006/main" count="470" uniqueCount="337">
  <si>
    <t>石狩小</t>
  </si>
  <si>
    <t>花川小</t>
  </si>
  <si>
    <t>南線小</t>
  </si>
  <si>
    <t>紅葉山小</t>
  </si>
  <si>
    <t>花川南小</t>
  </si>
  <si>
    <t>紅南小</t>
  </si>
  <si>
    <t>八幡小</t>
  </si>
  <si>
    <t>緑苑台小</t>
  </si>
  <si>
    <t>厚田小</t>
  </si>
  <si>
    <t>望来小</t>
  </si>
  <si>
    <t>浜益小</t>
  </si>
  <si>
    <t>花川北中</t>
  </si>
  <si>
    <t>樽川中</t>
  </si>
  <si>
    <t>厚田中</t>
  </si>
  <si>
    <t>消耗品費</t>
  </si>
  <si>
    <t>パソコン消耗品</t>
  </si>
  <si>
    <t>コピー使用料</t>
  </si>
  <si>
    <t>用紙代</t>
  </si>
  <si>
    <t>印刷消耗品</t>
  </si>
  <si>
    <t>教授用品</t>
  </si>
  <si>
    <t>研修図書</t>
  </si>
  <si>
    <t>行事  入学式</t>
  </si>
  <si>
    <t xml:space="preserve"> 〃 　体育祭</t>
  </si>
  <si>
    <t xml:space="preserve"> 〃 　文化祭</t>
  </si>
  <si>
    <t xml:space="preserve"> 〃 　卒業式</t>
  </si>
  <si>
    <t>衛生  清掃用品</t>
  </si>
  <si>
    <t xml:space="preserve"> 〃 　ゴミ袋</t>
  </si>
  <si>
    <t xml:space="preserve"> 〃 　医薬品</t>
  </si>
  <si>
    <t xml:space="preserve"> 〃 　せっけん</t>
  </si>
  <si>
    <t xml:space="preserve"> 〃 　トイレットペーパー</t>
  </si>
  <si>
    <t xml:space="preserve"> 〃 　蛍光管</t>
  </si>
  <si>
    <t>修繕費</t>
  </si>
  <si>
    <t>予備費</t>
  </si>
  <si>
    <t>事務用消耗品</t>
  </si>
  <si>
    <t>印刷用紙</t>
  </si>
  <si>
    <t>印刷インク・マスター</t>
  </si>
  <si>
    <t>コピー料</t>
  </si>
  <si>
    <t>維持管理消耗品</t>
  </si>
  <si>
    <t>一般クラブ消耗品</t>
  </si>
  <si>
    <t>ブラスバンド消耗品</t>
  </si>
  <si>
    <t>職員用図書</t>
  </si>
  <si>
    <t>入学式消耗品</t>
  </si>
  <si>
    <t>体育祭消耗品</t>
  </si>
  <si>
    <t>学校祭消耗品</t>
  </si>
  <si>
    <t>卒業式消耗品</t>
  </si>
  <si>
    <t>医薬品</t>
  </si>
  <si>
    <t>清掃・衛生用具</t>
  </si>
  <si>
    <t>ブラバン</t>
  </si>
  <si>
    <t>インク・マスター</t>
  </si>
  <si>
    <t>コピー保守料</t>
  </si>
  <si>
    <t>職員室トナー</t>
  </si>
  <si>
    <t>用紙関係</t>
  </si>
  <si>
    <t>共用事務用品</t>
  </si>
  <si>
    <t>教授用事務用品</t>
  </si>
  <si>
    <t>理科消耗品</t>
  </si>
  <si>
    <t>体育消耗品</t>
  </si>
  <si>
    <t>視聴覚消耗品</t>
  </si>
  <si>
    <t>維持管理消耗品</t>
  </si>
  <si>
    <t>管理ゴミ袋</t>
  </si>
  <si>
    <t>体育祭</t>
  </si>
  <si>
    <t>学校祭</t>
  </si>
  <si>
    <t>卒業式</t>
  </si>
  <si>
    <t>入学式</t>
  </si>
  <si>
    <t>衛生費関係</t>
  </si>
  <si>
    <t>消　 耗 　品</t>
  </si>
  <si>
    <t>行　 事 　費</t>
  </si>
  <si>
    <t>クラブ活動</t>
  </si>
  <si>
    <t>ブラスバンド</t>
  </si>
  <si>
    <t>衛　 生 　費</t>
  </si>
  <si>
    <t>配分はしているが項目ごとの決算はしていない</t>
  </si>
  <si>
    <t>配分額</t>
  </si>
  <si>
    <t>配分項目</t>
  </si>
  <si>
    <t>生振小</t>
  </si>
  <si>
    <t>決算額</t>
  </si>
  <si>
    <t>花川中</t>
  </si>
  <si>
    <t>花川南中</t>
  </si>
  <si>
    <t>０８年度は校内配分はされていない</t>
  </si>
  <si>
    <t>消　 耗　 品</t>
  </si>
  <si>
    <t>（事 務 用 品）</t>
  </si>
  <si>
    <t>（印 刷 関 係）</t>
  </si>
  <si>
    <t>（学 校 行 事）</t>
  </si>
  <si>
    <t>（教職員研修）</t>
  </si>
  <si>
    <t>（消 耗 教 材）</t>
  </si>
  <si>
    <t>（衛 生 消 耗）</t>
  </si>
  <si>
    <t>（環境整備材料）</t>
  </si>
  <si>
    <t>配分項目はあるが項目ごとの配分及び決算はしていない</t>
  </si>
  <si>
    <t>用紙代</t>
  </si>
  <si>
    <t>印刷機消耗品</t>
  </si>
  <si>
    <t>プリンタインク</t>
  </si>
  <si>
    <t>研究推進費</t>
  </si>
  <si>
    <t>教師用研究図書</t>
  </si>
  <si>
    <t>消耗品</t>
  </si>
  <si>
    <t>コピーカウンター</t>
  </si>
  <si>
    <t>環境整備費</t>
  </si>
  <si>
    <t>児童会</t>
  </si>
  <si>
    <t>運動会</t>
  </si>
  <si>
    <t>学習発表会</t>
  </si>
  <si>
    <t>卒業式</t>
  </si>
  <si>
    <t>クラブ活動費</t>
  </si>
  <si>
    <t>医療費</t>
  </si>
  <si>
    <t>衛生用消耗品</t>
  </si>
  <si>
    <t>清掃用具</t>
  </si>
  <si>
    <t>総合・情報教育・ISO</t>
  </si>
  <si>
    <t>用紙代</t>
  </si>
  <si>
    <t>印刷機消耗品</t>
  </si>
  <si>
    <t>教師用研究図書</t>
  </si>
  <si>
    <t>消耗品</t>
  </si>
  <si>
    <t>コピーカウンター</t>
  </si>
  <si>
    <t>校舎維持消耗品</t>
  </si>
  <si>
    <t>環境整備費</t>
  </si>
  <si>
    <t>児童会</t>
  </si>
  <si>
    <t>運動会</t>
  </si>
  <si>
    <t>学習発表会</t>
  </si>
  <si>
    <t>入学式・卒業式</t>
  </si>
  <si>
    <t>クラブ活動費</t>
  </si>
  <si>
    <t>医　療　費</t>
  </si>
  <si>
    <t>体　育</t>
  </si>
  <si>
    <t>理　科</t>
  </si>
  <si>
    <t>その他</t>
  </si>
  <si>
    <t>若葉小</t>
  </si>
  <si>
    <t>その他用紙</t>
  </si>
  <si>
    <t>コピー</t>
  </si>
  <si>
    <t>印刷消耗</t>
  </si>
  <si>
    <t>ランケーブル消耗</t>
  </si>
  <si>
    <t>事務用消耗品</t>
  </si>
  <si>
    <t>教授用消耗品</t>
  </si>
  <si>
    <t>児童会活動費</t>
  </si>
  <si>
    <t>文化活動費</t>
  </si>
  <si>
    <t>総務部運営費</t>
  </si>
  <si>
    <t>教務部運営費</t>
  </si>
  <si>
    <t>研究部運営費</t>
  </si>
  <si>
    <t>台所用品費</t>
  </si>
  <si>
    <t>運動会費</t>
  </si>
  <si>
    <t>学芸会費</t>
  </si>
  <si>
    <t>入学式費</t>
  </si>
  <si>
    <t>卒業式費</t>
  </si>
  <si>
    <t>クラブ活動費</t>
  </si>
  <si>
    <t>パソコン消耗</t>
  </si>
  <si>
    <t>生活科教材費</t>
  </si>
  <si>
    <t>掃除用具費</t>
  </si>
  <si>
    <t>洗剤費</t>
  </si>
  <si>
    <t>保健用消耗品</t>
  </si>
  <si>
    <t>研究図書費</t>
  </si>
  <si>
    <t>各分掌</t>
  </si>
  <si>
    <t>石狩中</t>
  </si>
  <si>
    <t>教授用品</t>
  </si>
  <si>
    <t>コピー</t>
  </si>
  <si>
    <t>清掃・保健関係</t>
  </si>
  <si>
    <t xml:space="preserve">コンピュータ </t>
  </si>
  <si>
    <t>衛生費</t>
  </si>
  <si>
    <t>管理用品</t>
  </si>
  <si>
    <t>図書</t>
  </si>
  <si>
    <t>行事費</t>
  </si>
  <si>
    <t>用紙</t>
  </si>
  <si>
    <t>印刷関係</t>
  </si>
  <si>
    <t>消耗文具</t>
  </si>
  <si>
    <t>教授用消耗品費</t>
  </si>
  <si>
    <t>プリンター消耗</t>
  </si>
  <si>
    <t>コピ-</t>
  </si>
  <si>
    <t>各種用紙</t>
  </si>
  <si>
    <t>インク</t>
  </si>
  <si>
    <t>マスター</t>
  </si>
  <si>
    <t>事務費</t>
  </si>
  <si>
    <t>教務費</t>
  </si>
  <si>
    <t>職員配分費</t>
  </si>
  <si>
    <t>職員図書費</t>
  </si>
  <si>
    <t>清掃用具</t>
  </si>
  <si>
    <t>医薬品</t>
  </si>
  <si>
    <t>運動会</t>
  </si>
  <si>
    <t>学芸会</t>
  </si>
  <si>
    <t>入・卒業式</t>
  </si>
  <si>
    <t>石小祭り</t>
  </si>
  <si>
    <t>児童会</t>
  </si>
  <si>
    <t>クラブ</t>
  </si>
  <si>
    <t>需用費消耗品費の合計額</t>
  </si>
  <si>
    <t>授業や生徒の活動の費用</t>
  </si>
  <si>
    <t>印刷関係の費用</t>
  </si>
  <si>
    <t>金額</t>
  </si>
  <si>
    <t>総額に対する割合</t>
  </si>
  <si>
    <t>印刷費</t>
  </si>
  <si>
    <t>事務消耗品</t>
  </si>
  <si>
    <t>管理営繕費</t>
  </si>
  <si>
    <t>清掃美化費</t>
  </si>
  <si>
    <t>保健衛生費</t>
  </si>
  <si>
    <t>医薬品費</t>
  </si>
  <si>
    <t>職員図書</t>
  </si>
  <si>
    <t>行事体育祭</t>
  </si>
  <si>
    <t>行事文化祭</t>
  </si>
  <si>
    <t>用紙類</t>
  </si>
  <si>
    <t>事務用品（教授用品含）</t>
  </si>
  <si>
    <t>管理用品</t>
  </si>
  <si>
    <t>コピー代</t>
  </si>
  <si>
    <t>職員録</t>
  </si>
  <si>
    <t>教師用図書</t>
  </si>
  <si>
    <t>衛生用品</t>
  </si>
  <si>
    <t>教科用消耗品</t>
  </si>
  <si>
    <t>学校行事消耗品</t>
  </si>
  <si>
    <t>クラブ</t>
  </si>
  <si>
    <t>薬品</t>
  </si>
  <si>
    <t>一般事務用品</t>
  </si>
  <si>
    <t>管理関係消耗品</t>
  </si>
  <si>
    <t>ＰＣ関係消耗品</t>
  </si>
  <si>
    <t>教務関係消耗品</t>
  </si>
  <si>
    <t>印刷関係費</t>
  </si>
  <si>
    <t>児童活動費</t>
  </si>
  <si>
    <t>保健衛生費</t>
  </si>
  <si>
    <t>清掃用具費</t>
  </si>
  <si>
    <t>教科用消耗品</t>
  </si>
  <si>
    <t>その他行事費</t>
  </si>
  <si>
    <t>用紙代</t>
  </si>
  <si>
    <t>印刷機消耗品</t>
  </si>
  <si>
    <t>教師用研究図書</t>
  </si>
  <si>
    <t>消耗品</t>
  </si>
  <si>
    <t>コピーカウンター</t>
  </si>
  <si>
    <t>校舎維持消耗品</t>
  </si>
  <si>
    <t>環境整備費</t>
  </si>
  <si>
    <t>児童会</t>
  </si>
  <si>
    <t>運動会</t>
  </si>
  <si>
    <t>学習発表会</t>
  </si>
  <si>
    <t>クラブ活動費</t>
  </si>
  <si>
    <t>体　育</t>
  </si>
  <si>
    <t>理　科</t>
  </si>
  <si>
    <t>消耗品費</t>
  </si>
  <si>
    <t>校内配分はしていない</t>
  </si>
  <si>
    <t>印刷用消耗品</t>
  </si>
  <si>
    <t>児童会委員会活動</t>
  </si>
  <si>
    <t>分掌用消耗品</t>
  </si>
  <si>
    <t>研究用図書費</t>
  </si>
  <si>
    <t>校舎修繕・原材料</t>
  </si>
  <si>
    <t>管理用消耗品</t>
  </si>
  <si>
    <t>行事運動会</t>
  </si>
  <si>
    <t>行事学習発表会</t>
  </si>
  <si>
    <t>行事入学式</t>
  </si>
  <si>
    <t>行事卒業式</t>
  </si>
  <si>
    <t>教材ボール</t>
  </si>
  <si>
    <t>教材生活科</t>
  </si>
  <si>
    <t>教材理科実験</t>
  </si>
  <si>
    <t>その他教科</t>
  </si>
  <si>
    <t>清掃用品</t>
  </si>
  <si>
    <t>ごみ袋</t>
  </si>
  <si>
    <t>事務用消耗品</t>
  </si>
  <si>
    <t>環境整備</t>
  </si>
  <si>
    <t>総務部・あゆみ通知表成績一覧印刷等</t>
  </si>
  <si>
    <t>教務事務・手帳・指導書・教科書</t>
  </si>
  <si>
    <t>掲示・作品応募</t>
  </si>
  <si>
    <t>児童会委員会指導</t>
  </si>
  <si>
    <t>体育体力関連</t>
  </si>
  <si>
    <t>図書室運営</t>
  </si>
  <si>
    <t>生徒指導安全教育</t>
  </si>
  <si>
    <t>文書管理</t>
  </si>
  <si>
    <t>職員室整美</t>
  </si>
  <si>
    <t>児童名簿・学級写真</t>
  </si>
  <si>
    <t>出席簿</t>
  </si>
  <si>
    <t>保健室運営経費</t>
  </si>
  <si>
    <t>コピーキット</t>
  </si>
  <si>
    <t>PCプリンタインク</t>
  </si>
  <si>
    <t>用紙と印刷消耗</t>
  </si>
  <si>
    <t>色画用紙・学習支援・学級づくり</t>
  </si>
  <si>
    <t>生活科・ﾎﾞﾗﾝﾃｨｱ・学習支援</t>
  </si>
  <si>
    <t>理科実験消耗品</t>
  </si>
  <si>
    <t>視聴覚情報消耗品</t>
  </si>
  <si>
    <t>教師研究費</t>
  </si>
  <si>
    <t>学級花壇・菜園はPTA環境費</t>
  </si>
  <si>
    <t>職員個人消耗品</t>
  </si>
  <si>
    <t>職員室消耗文具</t>
  </si>
  <si>
    <t>行事費・衛生費その他</t>
  </si>
  <si>
    <t>インクマスター</t>
  </si>
  <si>
    <t>インクカートリッジ</t>
  </si>
  <si>
    <t>教科用消耗品</t>
  </si>
  <si>
    <t>行事費</t>
  </si>
  <si>
    <t>図書費</t>
  </si>
  <si>
    <t>衛生費</t>
  </si>
  <si>
    <t>医薬材料費</t>
  </si>
  <si>
    <t>施設設備関係</t>
  </si>
  <si>
    <t>追録加除関係</t>
  </si>
  <si>
    <t>一般消耗品</t>
  </si>
  <si>
    <t xml:space="preserve"> </t>
  </si>
  <si>
    <t>平均</t>
  </si>
  <si>
    <t>入学式・卒業式</t>
  </si>
  <si>
    <t>その他行事</t>
  </si>
  <si>
    <t>卓球部</t>
  </si>
  <si>
    <t>バレーボール部</t>
  </si>
  <si>
    <t>美術部</t>
  </si>
  <si>
    <t>国語</t>
  </si>
  <si>
    <t>数学</t>
  </si>
  <si>
    <t>英語</t>
  </si>
  <si>
    <t>理科</t>
  </si>
  <si>
    <t>社会</t>
  </si>
  <si>
    <t>音楽</t>
  </si>
  <si>
    <t>美術</t>
  </si>
  <si>
    <t>技術</t>
  </si>
  <si>
    <t>家庭</t>
  </si>
  <si>
    <t>保健体育</t>
  </si>
  <si>
    <t>道徳</t>
  </si>
  <si>
    <t>パソコン関係</t>
  </si>
  <si>
    <t>学級消耗品</t>
  </si>
  <si>
    <t>個人消耗</t>
  </si>
  <si>
    <t>教務部・指導部</t>
  </si>
  <si>
    <t>教師用図書</t>
  </si>
  <si>
    <t>原材料</t>
  </si>
  <si>
    <t>掃除用具他</t>
  </si>
  <si>
    <t>環境整備</t>
  </si>
  <si>
    <t>紙・インク・マスター</t>
  </si>
  <si>
    <t>浜益中</t>
  </si>
  <si>
    <t>事務費</t>
  </si>
  <si>
    <t>教材費</t>
  </si>
  <si>
    <t>教務費</t>
  </si>
  <si>
    <t>職員消耗品</t>
  </si>
  <si>
    <t>職員図書費</t>
  </si>
  <si>
    <t>児童会費</t>
  </si>
  <si>
    <t>管理消耗品</t>
  </si>
  <si>
    <t>視聴覚費</t>
  </si>
  <si>
    <t>ｺﾋﾟｰ使用料（ｺﾋﾟｰ）</t>
  </si>
  <si>
    <t>印刷機ｲﾝｸ</t>
  </si>
  <si>
    <t>印刷機ﾏｽﾀｰ</t>
  </si>
  <si>
    <t>ﾊﾟｿｺﾝｲﾝｸ・ﾄﾅｰ</t>
  </si>
  <si>
    <t>ﾊﾟｿｺﾝ用消耗品</t>
  </si>
  <si>
    <t>その他印刷用品</t>
  </si>
  <si>
    <t>用　　　紙</t>
  </si>
  <si>
    <t>教　　　務</t>
  </si>
  <si>
    <t>研　　　究</t>
  </si>
  <si>
    <t>文　　　化</t>
  </si>
  <si>
    <t>生徒指導</t>
  </si>
  <si>
    <t>体　　　育</t>
  </si>
  <si>
    <t>国　　　語</t>
  </si>
  <si>
    <t>算　　　数</t>
  </si>
  <si>
    <t>理　　　科</t>
  </si>
  <si>
    <t>社　　　会</t>
  </si>
  <si>
    <t>音　　　楽</t>
  </si>
  <si>
    <t>図　　　工</t>
  </si>
  <si>
    <t>家庭科</t>
  </si>
  <si>
    <t>生　　　活</t>
  </si>
  <si>
    <t>学芸会</t>
  </si>
  <si>
    <t>その他の行事</t>
  </si>
  <si>
    <t>清掃用消耗品</t>
  </si>
  <si>
    <t>管理用消耗品</t>
  </si>
  <si>
    <t>聚富小中学校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</si>
</sst>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 ;[Red]\-#,##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1"/>
      <name val="ＤＨＰ平成明朝体W3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38" fontId="0" fillId="0" borderId="0" xfId="48" applyFont="1" applyAlignment="1">
      <alignment horizontal="right" vertical="center" shrinkToFit="1"/>
    </xf>
    <xf numFmtId="0" fontId="0" fillId="0" borderId="0" xfId="0" applyAlignment="1">
      <alignment horizontal="center" vertical="center"/>
    </xf>
    <xf numFmtId="38" fontId="3" fillId="0" borderId="0" xfId="48" applyFont="1" applyBorder="1" applyAlignment="1">
      <alignment vertical="center"/>
    </xf>
    <xf numFmtId="38" fontId="0" fillId="0" borderId="0" xfId="48" applyFont="1" applyAlignment="1">
      <alignment vertical="center"/>
    </xf>
    <xf numFmtId="0" fontId="0" fillId="0" borderId="10" xfId="0" applyBorder="1" applyAlignment="1">
      <alignment horizontal="center" vertical="center" shrinkToFit="1"/>
    </xf>
    <xf numFmtId="38" fontId="0" fillId="0" borderId="11" xfId="48" applyFont="1" applyBorder="1" applyAlignment="1">
      <alignment horizontal="right" vertical="center" wrapText="1"/>
    </xf>
    <xf numFmtId="38" fontId="0" fillId="0" borderId="11" xfId="48" applyFont="1" applyFill="1" applyBorder="1" applyAlignment="1">
      <alignment horizontal="right" vertical="center" wrapText="1"/>
    </xf>
    <xf numFmtId="38" fontId="0" fillId="0" borderId="0" xfId="48" applyFont="1" applyBorder="1" applyAlignment="1">
      <alignment vertical="center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38" fontId="0" fillId="0" borderId="14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16" xfId="48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33" borderId="11" xfId="0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 shrinkToFit="1"/>
    </xf>
    <xf numFmtId="38" fontId="3" fillId="33" borderId="11" xfId="48" applyFont="1" applyFill="1" applyBorder="1" applyAlignment="1">
      <alignment vertical="center"/>
    </xf>
    <xf numFmtId="0" fontId="0" fillId="33" borderId="16" xfId="0" applyFill="1" applyBorder="1" applyAlignment="1">
      <alignment vertical="center" shrinkToFit="1"/>
    </xf>
    <xf numFmtId="0" fontId="0" fillId="33" borderId="11" xfId="0" applyFill="1" applyBorder="1" applyAlignment="1">
      <alignment vertical="center"/>
    </xf>
    <xf numFmtId="0" fontId="0" fillId="34" borderId="11" xfId="0" applyFill="1" applyBorder="1" applyAlignment="1">
      <alignment horizontal="center" vertical="center" shrinkToFit="1"/>
    </xf>
    <xf numFmtId="0" fontId="0" fillId="34" borderId="11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shrinkToFit="1"/>
    </xf>
    <xf numFmtId="38" fontId="3" fillId="34" borderId="11" xfId="48" applyFont="1" applyFill="1" applyBorder="1" applyAlignment="1">
      <alignment vertical="center"/>
    </xf>
    <xf numFmtId="0" fontId="0" fillId="34" borderId="16" xfId="0" applyFill="1" applyBorder="1" applyAlignment="1">
      <alignment vertical="center" shrinkToFit="1"/>
    </xf>
    <xf numFmtId="38" fontId="3" fillId="34" borderId="18" xfId="48" applyFont="1" applyFill="1" applyBorder="1" applyAlignment="1">
      <alignment vertical="center"/>
    </xf>
    <xf numFmtId="0" fontId="0" fillId="34" borderId="19" xfId="0" applyFill="1" applyBorder="1" applyAlignment="1">
      <alignment horizontal="center" vertical="center" shrinkToFit="1"/>
    </xf>
    <xf numFmtId="38" fontId="3" fillId="34" borderId="19" xfId="48" applyFont="1" applyFill="1" applyBorder="1" applyAlignment="1">
      <alignment vertical="center"/>
    </xf>
    <xf numFmtId="0" fontId="0" fillId="33" borderId="10" xfId="0" applyFill="1" applyBorder="1" applyAlignment="1">
      <alignment horizontal="center" vertical="center" shrinkToFit="1"/>
    </xf>
    <xf numFmtId="38" fontId="0" fillId="33" borderId="17" xfId="48" applyFont="1" applyFill="1" applyBorder="1" applyAlignment="1">
      <alignment horizontal="center" vertical="center" shrinkToFit="1"/>
    </xf>
    <xf numFmtId="38" fontId="0" fillId="33" borderId="20" xfId="48" applyFont="1" applyFill="1" applyBorder="1" applyAlignment="1">
      <alignment horizontal="right" vertical="center" shrinkToFit="1"/>
    </xf>
    <xf numFmtId="0" fontId="0" fillId="33" borderId="21" xfId="0" applyFill="1" applyBorder="1" applyAlignment="1">
      <alignment horizontal="center" vertical="center" shrinkToFit="1"/>
    </xf>
    <xf numFmtId="0" fontId="0" fillId="33" borderId="19" xfId="0" applyFill="1" applyBorder="1" applyAlignment="1">
      <alignment horizontal="center" vertical="center" shrinkToFit="1"/>
    </xf>
    <xf numFmtId="0" fontId="0" fillId="33" borderId="22" xfId="0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19" xfId="0" applyFont="1" applyFill="1" applyBorder="1" applyAlignment="1">
      <alignment horizontal="center" vertical="center" shrinkToFit="1"/>
    </xf>
    <xf numFmtId="0" fontId="6" fillId="33" borderId="23" xfId="0" applyFont="1" applyFill="1" applyBorder="1" applyAlignment="1">
      <alignment horizontal="center" vertical="center" shrinkToFit="1"/>
    </xf>
    <xf numFmtId="0" fontId="6" fillId="33" borderId="24" xfId="0" applyFont="1" applyFill="1" applyBorder="1" applyAlignment="1">
      <alignment horizontal="center" vertical="center" shrinkToFit="1"/>
    </xf>
    <xf numFmtId="38" fontId="0" fillId="33" borderId="15" xfId="48" applyFont="1" applyFill="1" applyBorder="1" applyAlignment="1">
      <alignment horizontal="right" vertical="center" shrinkToFit="1"/>
    </xf>
    <xf numFmtId="0" fontId="8" fillId="33" borderId="11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center"/>
    </xf>
    <xf numFmtId="178" fontId="8" fillId="33" borderId="11" xfId="0" applyNumberFormat="1" applyFont="1" applyFill="1" applyBorder="1" applyAlignment="1">
      <alignment vertical="center"/>
    </xf>
    <xf numFmtId="0" fontId="8" fillId="33" borderId="11" xfId="0" applyFont="1" applyFill="1" applyBorder="1" applyAlignment="1">
      <alignment vertical="center" shrinkToFit="1"/>
    </xf>
    <xf numFmtId="38" fontId="8" fillId="33" borderId="11" xfId="48" applyFont="1" applyFill="1" applyBorder="1" applyAlignment="1">
      <alignment horizontal="right" vertical="center" shrinkToFit="1"/>
    </xf>
    <xf numFmtId="38" fontId="8" fillId="33" borderId="11" xfId="48" applyFont="1" applyFill="1" applyBorder="1" applyAlignment="1">
      <alignment vertical="center"/>
    </xf>
    <xf numFmtId="38" fontId="8" fillId="33" borderId="11" xfId="0" applyNumberFormat="1" applyFont="1" applyFill="1" applyBorder="1" applyAlignment="1">
      <alignment vertical="center" shrinkToFit="1"/>
    </xf>
    <xf numFmtId="38" fontId="8" fillId="33" borderId="11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34" borderId="11" xfId="0" applyFont="1" applyFill="1" applyBorder="1" applyAlignment="1">
      <alignment vertical="center" wrapText="1"/>
    </xf>
    <xf numFmtId="0" fontId="8" fillId="34" borderId="11" xfId="0" applyFont="1" applyFill="1" applyBorder="1" applyAlignment="1">
      <alignment vertical="center"/>
    </xf>
    <xf numFmtId="178" fontId="8" fillId="34" borderId="11" xfId="0" applyNumberFormat="1" applyFont="1" applyFill="1" applyBorder="1" applyAlignment="1">
      <alignment vertical="center"/>
    </xf>
    <xf numFmtId="0" fontId="8" fillId="34" borderId="11" xfId="0" applyFont="1" applyFill="1" applyBorder="1" applyAlignment="1">
      <alignment vertical="center" shrinkToFit="1"/>
    </xf>
    <xf numFmtId="38" fontId="8" fillId="34" borderId="11" xfId="48" applyFont="1" applyFill="1" applyBorder="1" applyAlignment="1">
      <alignment horizontal="right" vertical="center" shrinkToFit="1"/>
    </xf>
    <xf numFmtId="38" fontId="8" fillId="34" borderId="11" xfId="48" applyFont="1" applyFill="1" applyBorder="1" applyAlignment="1">
      <alignment vertical="center"/>
    </xf>
    <xf numFmtId="38" fontId="8" fillId="34" borderId="11" xfId="0" applyNumberFormat="1" applyFont="1" applyFill="1" applyBorder="1" applyAlignment="1">
      <alignment vertical="center" shrinkToFit="1"/>
    </xf>
    <xf numFmtId="38" fontId="8" fillId="34" borderId="11" xfId="0" applyNumberFormat="1" applyFont="1" applyFill="1" applyBorder="1" applyAlignment="1">
      <alignment vertical="center"/>
    </xf>
    <xf numFmtId="9" fontId="8" fillId="34" borderId="11" xfId="42" applyFont="1" applyFill="1" applyBorder="1" applyAlignment="1">
      <alignment vertical="center"/>
    </xf>
    <xf numFmtId="9" fontId="8" fillId="34" borderId="11" xfId="42" applyFont="1" applyFill="1" applyBorder="1" applyAlignment="1">
      <alignment vertical="center" shrinkToFit="1"/>
    </xf>
    <xf numFmtId="9" fontId="8" fillId="33" borderId="11" xfId="42" applyFont="1" applyFill="1" applyBorder="1" applyAlignment="1">
      <alignment vertical="center"/>
    </xf>
    <xf numFmtId="38" fontId="0" fillId="34" borderId="11" xfId="48" applyFont="1" applyFill="1" applyBorder="1" applyAlignment="1">
      <alignment vertical="center"/>
    </xf>
    <xf numFmtId="0" fontId="0" fillId="0" borderId="25" xfId="0" applyBorder="1" applyAlignment="1">
      <alignment shrinkToFit="1"/>
    </xf>
    <xf numFmtId="3" fontId="8" fillId="33" borderId="11" xfId="0" applyNumberFormat="1" applyFont="1" applyFill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vertical="center" shrinkToFit="1"/>
    </xf>
    <xf numFmtId="3" fontId="8" fillId="34" borderId="11" xfId="0" applyNumberFormat="1" applyFont="1" applyFill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38" fontId="3" fillId="33" borderId="16" xfId="48" applyFont="1" applyFill="1" applyBorder="1" applyAlignment="1">
      <alignment vertical="center"/>
    </xf>
    <xf numFmtId="0" fontId="0" fillId="33" borderId="24" xfId="0" applyFill="1" applyBorder="1" applyAlignment="1">
      <alignment horizontal="center" vertical="center" shrinkToFit="1"/>
    </xf>
    <xf numFmtId="38" fontId="0" fillId="33" borderId="11" xfId="48" applyFont="1" applyFill="1" applyBorder="1" applyAlignment="1">
      <alignment horizontal="right" vertical="center" shrinkToFit="1"/>
    </xf>
    <xf numFmtId="38" fontId="0" fillId="33" borderId="30" xfId="48" applyFont="1" applyFill="1" applyBorder="1" applyAlignment="1">
      <alignment horizontal="center" vertical="center" shrinkToFit="1"/>
    </xf>
    <xf numFmtId="0" fontId="0" fillId="33" borderId="28" xfId="0" applyFill="1" applyBorder="1" applyAlignment="1">
      <alignment horizontal="center" vertical="center"/>
    </xf>
    <xf numFmtId="38" fontId="0" fillId="33" borderId="31" xfId="48" applyFont="1" applyFill="1" applyBorder="1" applyAlignment="1">
      <alignment horizontal="right" vertical="center" shrinkToFit="1"/>
    </xf>
    <xf numFmtId="0" fontId="0" fillId="33" borderId="32" xfId="0" applyFill="1" applyBorder="1" applyAlignment="1">
      <alignment horizontal="center" vertical="center" shrinkToFit="1"/>
    </xf>
    <xf numFmtId="38" fontId="0" fillId="0" borderId="28" xfId="48" applyFont="1" applyBorder="1" applyAlignment="1">
      <alignment horizontal="center" vertical="center" shrinkToFit="1"/>
    </xf>
    <xf numFmtId="0" fontId="7" fillId="33" borderId="12" xfId="0" applyNumberFormat="1" applyFont="1" applyFill="1" applyBorder="1" applyAlignment="1" applyProtection="1">
      <alignment horizontal="left" vertical="top" shrinkToFit="1"/>
      <protection/>
    </xf>
    <xf numFmtId="178" fontId="0" fillId="33" borderId="14" xfId="48" applyNumberFormat="1" applyFont="1" applyFill="1" applyBorder="1" applyAlignment="1">
      <alignment horizontal="right" vertical="center" wrapText="1"/>
    </xf>
    <xf numFmtId="178" fontId="0" fillId="33" borderId="15" xfId="48" applyNumberFormat="1" applyFont="1" applyFill="1" applyBorder="1" applyAlignment="1">
      <alignment horizontal="right" vertical="center" wrapText="1"/>
    </xf>
    <xf numFmtId="38" fontId="0" fillId="0" borderId="33" xfId="48" applyFont="1" applyBorder="1" applyAlignment="1">
      <alignment horizontal="right" vertical="center" wrapText="1"/>
    </xf>
    <xf numFmtId="38" fontId="0" fillId="0" borderId="33" xfId="48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center" vertical="center" wrapText="1" shrinkToFit="1"/>
    </xf>
    <xf numFmtId="0" fontId="0" fillId="33" borderId="16" xfId="0" applyFill="1" applyBorder="1" applyAlignment="1">
      <alignment horizontal="center" vertical="center" shrinkToFit="1"/>
    </xf>
    <xf numFmtId="38" fontId="0" fillId="33" borderId="18" xfId="48" applyFont="1" applyFill="1" applyBorder="1" applyAlignment="1">
      <alignment horizontal="center" vertical="center" shrinkToFit="1"/>
    </xf>
    <xf numFmtId="38" fontId="0" fillId="33" borderId="11" xfId="48" applyFont="1" applyFill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9" fontId="8" fillId="0" borderId="11" xfId="42" applyFont="1" applyBorder="1" applyAlignment="1">
      <alignment vertical="center"/>
    </xf>
    <xf numFmtId="0" fontId="0" fillId="0" borderId="0" xfId="0" applyBorder="1" applyAlignment="1">
      <alignment shrinkToFit="1"/>
    </xf>
    <xf numFmtId="3" fontId="0" fillId="0" borderId="0" xfId="0" applyNumberFormat="1" applyBorder="1" applyAlignment="1">
      <alignment vertical="center"/>
    </xf>
    <xf numFmtId="0" fontId="0" fillId="0" borderId="34" xfId="0" applyBorder="1" applyAlignment="1">
      <alignment vertical="center" shrinkToFit="1"/>
    </xf>
    <xf numFmtId="0" fontId="0" fillId="0" borderId="34" xfId="0" applyBorder="1" applyAlignment="1">
      <alignment shrinkToFit="1"/>
    </xf>
    <xf numFmtId="38" fontId="0" fillId="0" borderId="18" xfId="48" applyFont="1" applyBorder="1" applyAlignment="1">
      <alignment horizontal="center" vertical="center" shrinkToFit="1"/>
    </xf>
    <xf numFmtId="3" fontId="0" fillId="0" borderId="33" xfId="0" applyNumberFormat="1" applyBorder="1" applyAlignment="1">
      <alignment vertical="center"/>
    </xf>
    <xf numFmtId="38" fontId="0" fillId="0" borderId="11" xfId="48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38" fontId="0" fillId="0" borderId="14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11" xfId="48" applyFont="1" applyFill="1" applyBorder="1" applyAlignment="1">
      <alignment/>
    </xf>
    <xf numFmtId="38" fontId="9" fillId="0" borderId="11" xfId="48" applyFont="1" applyFill="1" applyBorder="1" applyAlignment="1">
      <alignment/>
    </xf>
    <xf numFmtId="38" fontId="0" fillId="0" borderId="33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8" fillId="33" borderId="16" xfId="0" applyNumberFormat="1" applyFont="1" applyFill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32" xfId="0" applyBorder="1" applyAlignment="1">
      <alignment horizontal="center" vertical="center" shrinkToFit="1"/>
    </xf>
    <xf numFmtId="0" fontId="0" fillId="0" borderId="19" xfId="0" applyBorder="1" applyAlignment="1">
      <alignment horizontal="center" shrinkToFit="1"/>
    </xf>
    <xf numFmtId="0" fontId="0" fillId="0" borderId="19" xfId="0" applyBorder="1" applyAlignment="1">
      <alignment horizontal="center" vertical="center" shrinkToFit="1"/>
    </xf>
    <xf numFmtId="0" fontId="0" fillId="0" borderId="24" xfId="0" applyBorder="1" applyAlignment="1">
      <alignment horizontal="center" shrinkToFit="1"/>
    </xf>
    <xf numFmtId="0" fontId="8" fillId="33" borderId="16" xfId="0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/>
    </xf>
    <xf numFmtId="38" fontId="0" fillId="0" borderId="31" xfId="48" applyFont="1" applyFill="1" applyBorder="1" applyAlignment="1">
      <alignment/>
    </xf>
    <xf numFmtId="38" fontId="0" fillId="0" borderId="0" xfId="48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38" fontId="0" fillId="0" borderId="31" xfId="48" applyFont="1" applyFill="1" applyBorder="1" applyAlignment="1">
      <alignment horizontal="right" vertical="center" wrapText="1"/>
    </xf>
    <xf numFmtId="38" fontId="0" fillId="0" borderId="17" xfId="48" applyFont="1" applyBorder="1" applyAlignment="1">
      <alignment horizontal="center" vertical="center" shrinkToFit="1"/>
    </xf>
    <xf numFmtId="38" fontId="0" fillId="0" borderId="14" xfId="48" applyFont="1" applyBorder="1" applyAlignment="1">
      <alignment horizontal="right" vertical="center" wrapText="1"/>
    </xf>
    <xf numFmtId="38" fontId="0" fillId="0" borderId="14" xfId="48" applyFont="1" applyFill="1" applyBorder="1" applyAlignment="1">
      <alignment horizontal="right" vertical="center" wrapText="1"/>
    </xf>
    <xf numFmtId="0" fontId="0" fillId="0" borderId="40" xfId="0" applyFill="1" applyBorder="1" applyAlignment="1">
      <alignment vertical="center" shrinkToFit="1"/>
    </xf>
    <xf numFmtId="38" fontId="0" fillId="0" borderId="41" xfId="48" applyFont="1" applyFill="1" applyBorder="1" applyAlignment="1">
      <alignment horizontal="right" vertical="center" wrapText="1"/>
    </xf>
    <xf numFmtId="0" fontId="8" fillId="35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vertical="center"/>
    </xf>
    <xf numFmtId="9" fontId="8" fillId="35" borderId="11" xfId="42" applyFont="1" applyFill="1" applyBorder="1" applyAlignment="1">
      <alignment vertical="center"/>
    </xf>
    <xf numFmtId="0" fontId="0" fillId="0" borderId="19" xfId="0" applyBorder="1" applyAlignment="1">
      <alignment vertical="center" shrinkToFit="1"/>
    </xf>
    <xf numFmtId="0" fontId="0" fillId="0" borderId="19" xfId="0" applyFill="1" applyBorder="1" applyAlignment="1">
      <alignment vertical="center" shrinkToFit="1"/>
    </xf>
    <xf numFmtId="0" fontId="0" fillId="33" borderId="12" xfId="0" applyFill="1" applyBorder="1" applyAlignment="1">
      <alignment horizontal="center" vertical="center" shrinkToFit="1"/>
    </xf>
    <xf numFmtId="38" fontId="0" fillId="33" borderId="14" xfId="48" applyFont="1" applyFill="1" applyBorder="1" applyAlignment="1">
      <alignment horizontal="center" vertical="center" shrinkToFit="1"/>
    </xf>
    <xf numFmtId="0" fontId="0" fillId="33" borderId="29" xfId="0" applyFill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33" borderId="45" xfId="0" applyFill="1" applyBorder="1" applyAlignment="1">
      <alignment horizontal="center" vertical="center" shrinkToFit="1"/>
    </xf>
    <xf numFmtId="0" fontId="0" fillId="33" borderId="46" xfId="0" applyFill="1" applyBorder="1" applyAlignment="1">
      <alignment horizontal="center" vertical="center" shrinkToFit="1"/>
    </xf>
    <xf numFmtId="0" fontId="0" fillId="33" borderId="47" xfId="0" applyFill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33" borderId="42" xfId="0" applyFill="1" applyBorder="1" applyAlignment="1">
      <alignment horizontal="center" vertical="center" shrinkToFit="1"/>
    </xf>
    <xf numFmtId="0" fontId="0" fillId="33" borderId="51" xfId="0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center" vertical="center" shrinkToFit="1"/>
    </xf>
    <xf numFmtId="0" fontId="0" fillId="34" borderId="11" xfId="0" applyFill="1" applyBorder="1" applyAlignment="1">
      <alignment horizontal="center" vertical="center" shrinkToFit="1"/>
    </xf>
    <xf numFmtId="0" fontId="0" fillId="34" borderId="55" xfId="0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4" borderId="56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9"/>
  <sheetViews>
    <sheetView view="pageBreakPreview" zoomScale="70" zoomScaleSheetLayoutView="70" zoomScalePageLayoutView="0" workbookViewId="0" topLeftCell="A1">
      <pane xSplit="2" ySplit="2" topLeftCell="F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32" sqref="H32"/>
    </sheetView>
  </sheetViews>
  <sheetFormatPr defaultColWidth="9.00390625" defaultRowHeight="13.5"/>
  <cols>
    <col min="3" max="3" width="9.375" style="0" customWidth="1"/>
    <col min="4" max="4" width="11.125" style="0" bestFit="1" customWidth="1"/>
    <col min="6" max="6" width="9.50390625" style="7" customWidth="1"/>
    <col min="7" max="7" width="10.25390625" style="3" customWidth="1"/>
    <col min="8" max="8" width="9.00390625" style="4" customWidth="1"/>
    <col min="9" max="9" width="9.25390625" style="0" customWidth="1"/>
    <col min="11" max="11" width="9.375" style="7" bestFit="1" customWidth="1"/>
    <col min="12" max="12" width="3.25390625" style="0" customWidth="1"/>
    <col min="13" max="15" width="9.00390625" style="3" customWidth="1"/>
    <col min="16" max="16" width="9.125" style="0" bestFit="1" customWidth="1"/>
    <col min="17" max="17" width="11.00390625" style="0" customWidth="1"/>
    <col min="18" max="18" width="10.50390625" style="7" bestFit="1" customWidth="1"/>
    <col min="20" max="20" width="9.125" style="0" bestFit="1" customWidth="1"/>
    <col min="21" max="21" width="11.625" style="0" customWidth="1"/>
    <col min="22" max="22" width="9.625" style="0" customWidth="1"/>
    <col min="23" max="23" width="7.125" style="0" customWidth="1"/>
    <col min="24" max="24" width="10.875" style="0" customWidth="1"/>
    <col min="25" max="25" width="9.25390625" style="0" bestFit="1" customWidth="1"/>
    <col min="30" max="30" width="2.375" style="0" customWidth="1"/>
    <col min="31" max="31" width="10.625" style="3" customWidth="1"/>
    <col min="32" max="32" width="9.75390625" style="0" customWidth="1"/>
  </cols>
  <sheetData>
    <row r="1" spans="3:34" s="5" customFormat="1" ht="16.5" customHeight="1" thickBot="1">
      <c r="C1" s="151" t="s">
        <v>0</v>
      </c>
      <c r="D1" s="152"/>
      <c r="E1" s="139" t="s">
        <v>1</v>
      </c>
      <c r="F1" s="148"/>
      <c r="G1" s="142" t="s">
        <v>72</v>
      </c>
      <c r="H1" s="143"/>
      <c r="I1" s="144"/>
      <c r="J1" s="153" t="s">
        <v>2</v>
      </c>
      <c r="K1" s="139"/>
      <c r="L1" s="148"/>
      <c r="M1" s="164" t="s">
        <v>119</v>
      </c>
      <c r="N1" s="165"/>
      <c r="O1" s="153" t="s">
        <v>3</v>
      </c>
      <c r="P1" s="148"/>
      <c r="Q1" s="154" t="s">
        <v>4</v>
      </c>
      <c r="R1" s="155"/>
      <c r="S1" s="140" t="s">
        <v>5</v>
      </c>
      <c r="T1" s="141"/>
      <c r="U1" s="168" t="s">
        <v>6</v>
      </c>
      <c r="V1" s="169"/>
      <c r="W1" s="170"/>
      <c r="X1" s="156" t="s">
        <v>7</v>
      </c>
      <c r="Y1" s="157"/>
      <c r="Z1" s="139" t="s">
        <v>8</v>
      </c>
      <c r="AA1" s="139"/>
      <c r="AB1" s="140" t="s">
        <v>9</v>
      </c>
      <c r="AC1" s="141"/>
      <c r="AD1" s="148"/>
      <c r="AE1" s="156" t="s">
        <v>10</v>
      </c>
      <c r="AF1" s="157"/>
      <c r="AG1" s="153" t="s">
        <v>336</v>
      </c>
      <c r="AH1" s="148"/>
    </row>
    <row r="2" spans="3:34" s="5" customFormat="1" ht="16.5" customHeight="1">
      <c r="C2" s="136" t="s">
        <v>71</v>
      </c>
      <c r="D2" s="137" t="s">
        <v>73</v>
      </c>
      <c r="E2" s="114" t="s">
        <v>71</v>
      </c>
      <c r="F2" s="82" t="s">
        <v>73</v>
      </c>
      <c r="G2" s="81" t="s">
        <v>71</v>
      </c>
      <c r="H2" s="78" t="s">
        <v>70</v>
      </c>
      <c r="I2" s="79" t="s">
        <v>73</v>
      </c>
      <c r="J2" s="13" t="s">
        <v>71</v>
      </c>
      <c r="K2" s="17" t="s">
        <v>70</v>
      </c>
      <c r="L2" s="18" t="s">
        <v>73</v>
      </c>
      <c r="M2" s="34" t="s">
        <v>71</v>
      </c>
      <c r="N2" s="35" t="s">
        <v>73</v>
      </c>
      <c r="O2" s="8" t="s">
        <v>71</v>
      </c>
      <c r="P2" s="17" t="s">
        <v>73</v>
      </c>
      <c r="Q2" s="89" t="s">
        <v>71</v>
      </c>
      <c r="R2" s="90" t="s">
        <v>73</v>
      </c>
      <c r="S2" s="69" t="s">
        <v>71</v>
      </c>
      <c r="T2" s="113" t="s">
        <v>73</v>
      </c>
      <c r="U2" s="12" t="s">
        <v>71</v>
      </c>
      <c r="V2" s="101" t="s">
        <v>70</v>
      </c>
      <c r="W2" s="119" t="s">
        <v>73</v>
      </c>
      <c r="X2" s="114" t="s">
        <v>71</v>
      </c>
      <c r="Y2" s="70" t="s">
        <v>73</v>
      </c>
      <c r="Z2" s="8" t="s">
        <v>71</v>
      </c>
      <c r="AA2" s="99" t="s">
        <v>73</v>
      </c>
      <c r="AB2" s="12" t="s">
        <v>71</v>
      </c>
      <c r="AC2" s="101" t="s">
        <v>70</v>
      </c>
      <c r="AD2" s="68" t="s">
        <v>73</v>
      </c>
      <c r="AE2" s="8" t="s">
        <v>71</v>
      </c>
      <c r="AF2" s="18" t="s">
        <v>73</v>
      </c>
      <c r="AG2" s="13" t="s">
        <v>71</v>
      </c>
      <c r="AH2" s="126" t="s">
        <v>73</v>
      </c>
    </row>
    <row r="3" spans="1:34" ht="16.5" customHeight="1">
      <c r="A3" s="5"/>
      <c r="B3" s="5"/>
      <c r="C3" s="83" t="s">
        <v>158</v>
      </c>
      <c r="D3" s="84">
        <v>110619</v>
      </c>
      <c r="E3" s="134" t="s">
        <v>16</v>
      </c>
      <c r="F3" s="15">
        <v>148135</v>
      </c>
      <c r="G3" s="38" t="s">
        <v>64</v>
      </c>
      <c r="H3" s="77">
        <v>942000</v>
      </c>
      <c r="I3" s="158" t="s">
        <v>69</v>
      </c>
      <c r="J3" s="12" t="s">
        <v>34</v>
      </c>
      <c r="K3" s="9">
        <v>580000</v>
      </c>
      <c r="L3" s="166" t="s">
        <v>69</v>
      </c>
      <c r="M3" s="34" t="s">
        <v>103</v>
      </c>
      <c r="N3" s="36">
        <v>167702</v>
      </c>
      <c r="O3" s="12" t="s">
        <v>209</v>
      </c>
      <c r="P3" s="86">
        <v>167702</v>
      </c>
      <c r="Q3" s="88" t="s">
        <v>242</v>
      </c>
      <c r="R3" s="91">
        <v>5418</v>
      </c>
      <c r="S3" s="14" t="s">
        <v>199</v>
      </c>
      <c r="T3" s="110">
        <v>160993</v>
      </c>
      <c r="U3" s="14" t="s">
        <v>312</v>
      </c>
      <c r="V3" s="108">
        <v>88800</v>
      </c>
      <c r="W3" s="161" t="s">
        <v>76</v>
      </c>
      <c r="X3" s="115" t="s">
        <v>86</v>
      </c>
      <c r="Y3" s="15">
        <v>250391</v>
      </c>
      <c r="Z3" s="97" t="s">
        <v>188</v>
      </c>
      <c r="AA3" s="100">
        <v>137388</v>
      </c>
      <c r="AB3" s="14" t="s">
        <v>179</v>
      </c>
      <c r="AC3" s="106">
        <v>350000</v>
      </c>
      <c r="AD3" s="145" t="s">
        <v>69</v>
      </c>
      <c r="AE3" s="102" t="s">
        <v>77</v>
      </c>
      <c r="AF3" s="166" t="s">
        <v>85</v>
      </c>
      <c r="AG3" s="12" t="s">
        <v>266</v>
      </c>
      <c r="AH3" s="127">
        <v>480000</v>
      </c>
    </row>
    <row r="4" spans="1:34" ht="16.5" customHeight="1">
      <c r="A4" s="5"/>
      <c r="B4" s="5"/>
      <c r="C4" s="83" t="s">
        <v>159</v>
      </c>
      <c r="D4" s="84">
        <v>120534</v>
      </c>
      <c r="E4" s="134" t="s">
        <v>188</v>
      </c>
      <c r="F4" s="15">
        <v>261995</v>
      </c>
      <c r="G4" s="38" t="s">
        <v>65</v>
      </c>
      <c r="H4" s="77">
        <v>80000</v>
      </c>
      <c r="I4" s="159"/>
      <c r="J4" s="12" t="s">
        <v>120</v>
      </c>
      <c r="K4" s="9">
        <v>30000</v>
      </c>
      <c r="L4" s="166"/>
      <c r="M4" s="37" t="s">
        <v>104</v>
      </c>
      <c r="N4" s="36">
        <v>262164</v>
      </c>
      <c r="O4" s="12" t="s">
        <v>210</v>
      </c>
      <c r="P4" s="86">
        <v>262164</v>
      </c>
      <c r="Q4" s="88" t="s">
        <v>243</v>
      </c>
      <c r="R4" s="91">
        <v>17050</v>
      </c>
      <c r="S4" s="14" t="s">
        <v>200</v>
      </c>
      <c r="T4" s="110">
        <v>110812</v>
      </c>
      <c r="U4" s="14" t="s">
        <v>313</v>
      </c>
      <c r="V4" s="108">
        <v>135000</v>
      </c>
      <c r="W4" s="162"/>
      <c r="X4" s="116" t="s">
        <v>87</v>
      </c>
      <c r="Y4" s="15">
        <v>302632</v>
      </c>
      <c r="Z4" s="97" t="s">
        <v>189</v>
      </c>
      <c r="AA4" s="100">
        <v>308566</v>
      </c>
      <c r="AB4" s="14" t="s">
        <v>304</v>
      </c>
      <c r="AC4" s="106">
        <v>46000</v>
      </c>
      <c r="AD4" s="146"/>
      <c r="AE4" s="103" t="s">
        <v>78</v>
      </c>
      <c r="AF4" s="166"/>
      <c r="AG4" s="12" t="s">
        <v>267</v>
      </c>
      <c r="AH4" s="127">
        <v>250000</v>
      </c>
    </row>
    <row r="5" spans="1:34" ht="16.5" customHeight="1">
      <c r="A5" s="5"/>
      <c r="B5" s="5"/>
      <c r="C5" s="83" t="s">
        <v>160</v>
      </c>
      <c r="D5" s="84">
        <v>114610</v>
      </c>
      <c r="E5" s="134" t="s">
        <v>224</v>
      </c>
      <c r="F5" s="15">
        <v>583275</v>
      </c>
      <c r="G5" s="38" t="s">
        <v>66</v>
      </c>
      <c r="H5" s="77">
        <v>14000</v>
      </c>
      <c r="I5" s="159"/>
      <c r="J5" s="12" t="s">
        <v>121</v>
      </c>
      <c r="K5" s="9">
        <v>400000</v>
      </c>
      <c r="L5" s="166"/>
      <c r="M5" s="38" t="s">
        <v>105</v>
      </c>
      <c r="N5" s="36">
        <v>14154</v>
      </c>
      <c r="O5" s="12" t="s">
        <v>211</v>
      </c>
      <c r="P5" s="86">
        <v>14154</v>
      </c>
      <c r="Q5" s="88" t="s">
        <v>244</v>
      </c>
      <c r="R5" s="91">
        <v>3360</v>
      </c>
      <c r="S5" s="14" t="s">
        <v>201</v>
      </c>
      <c r="T5" s="110">
        <v>107177</v>
      </c>
      <c r="U5" s="14" t="s">
        <v>314</v>
      </c>
      <c r="V5" s="108">
        <v>166000</v>
      </c>
      <c r="W5" s="162"/>
      <c r="X5" s="116" t="s">
        <v>88</v>
      </c>
      <c r="Y5" s="15">
        <v>136500</v>
      </c>
      <c r="Z5" s="98" t="s">
        <v>190</v>
      </c>
      <c r="AA5" s="100">
        <v>81191</v>
      </c>
      <c r="AB5" s="14" t="s">
        <v>136</v>
      </c>
      <c r="AC5" s="106">
        <v>3000</v>
      </c>
      <c r="AD5" s="146"/>
      <c r="AE5" s="104" t="s">
        <v>79</v>
      </c>
      <c r="AF5" s="166"/>
      <c r="AG5" s="12" t="s">
        <v>17</v>
      </c>
      <c r="AH5" s="127">
        <v>350000</v>
      </c>
    </row>
    <row r="6" spans="1:34" ht="16.5" customHeight="1">
      <c r="A6" s="5"/>
      <c r="B6" s="5"/>
      <c r="C6" s="83" t="s">
        <v>161</v>
      </c>
      <c r="D6" s="84">
        <v>191520</v>
      </c>
      <c r="E6" s="134" t="s">
        <v>240</v>
      </c>
      <c r="F6" s="15">
        <v>201972</v>
      </c>
      <c r="G6" s="38" t="s">
        <v>67</v>
      </c>
      <c r="H6" s="77">
        <v>0</v>
      </c>
      <c r="I6" s="159"/>
      <c r="J6" s="12" t="s">
        <v>122</v>
      </c>
      <c r="K6" s="9">
        <v>600000</v>
      </c>
      <c r="L6" s="166"/>
      <c r="M6" s="38" t="s">
        <v>106</v>
      </c>
      <c r="N6" s="36">
        <v>129764</v>
      </c>
      <c r="O6" s="12" t="s">
        <v>212</v>
      </c>
      <c r="P6" s="86">
        <v>129764</v>
      </c>
      <c r="Q6" s="88" t="s">
        <v>245</v>
      </c>
      <c r="R6" s="91">
        <v>6858</v>
      </c>
      <c r="S6" s="14" t="s">
        <v>202</v>
      </c>
      <c r="T6" s="110">
        <v>25050</v>
      </c>
      <c r="U6" s="14" t="s">
        <v>315</v>
      </c>
      <c r="V6" s="108">
        <v>130000</v>
      </c>
      <c r="W6" s="162"/>
      <c r="X6" s="116" t="s">
        <v>89</v>
      </c>
      <c r="Y6" s="15">
        <v>0</v>
      </c>
      <c r="Z6" s="98" t="s">
        <v>191</v>
      </c>
      <c r="AA6" s="100">
        <v>171841</v>
      </c>
      <c r="AB6" s="14" t="s">
        <v>269</v>
      </c>
      <c r="AC6" s="106">
        <v>19000</v>
      </c>
      <c r="AD6" s="146"/>
      <c r="AE6" s="104" t="s">
        <v>80</v>
      </c>
      <c r="AF6" s="166"/>
      <c r="AG6" s="12" t="s">
        <v>16</v>
      </c>
      <c r="AH6" s="127">
        <v>280000</v>
      </c>
    </row>
    <row r="7" spans="1:34" ht="16.5" customHeight="1" thickBot="1">
      <c r="A7" s="5"/>
      <c r="B7" s="5"/>
      <c r="C7" s="83" t="s">
        <v>162</v>
      </c>
      <c r="D7" s="84">
        <v>143022</v>
      </c>
      <c r="E7" s="135" t="s">
        <v>125</v>
      </c>
      <c r="F7" s="15">
        <v>51404</v>
      </c>
      <c r="G7" s="76" t="s">
        <v>68</v>
      </c>
      <c r="H7" s="80">
        <v>62000</v>
      </c>
      <c r="I7" s="160"/>
      <c r="J7" s="12" t="s">
        <v>123</v>
      </c>
      <c r="K7" s="9">
        <v>53000</v>
      </c>
      <c r="L7" s="166"/>
      <c r="M7" s="38" t="s">
        <v>107</v>
      </c>
      <c r="N7" s="36">
        <v>90047</v>
      </c>
      <c r="O7" s="12" t="s">
        <v>213</v>
      </c>
      <c r="P7" s="86">
        <v>90047</v>
      </c>
      <c r="Q7" s="88" t="s">
        <v>246</v>
      </c>
      <c r="R7" s="91">
        <v>18690</v>
      </c>
      <c r="S7" s="14" t="s">
        <v>188</v>
      </c>
      <c r="T7" s="110">
        <v>292351</v>
      </c>
      <c r="U7" s="14" t="s">
        <v>316</v>
      </c>
      <c r="V7" s="108">
        <v>25000</v>
      </c>
      <c r="W7" s="162"/>
      <c r="X7" s="116" t="s">
        <v>90</v>
      </c>
      <c r="Y7" s="15">
        <v>8200</v>
      </c>
      <c r="Z7" s="98" t="s">
        <v>192</v>
      </c>
      <c r="AA7" s="100">
        <v>14300</v>
      </c>
      <c r="AB7" s="14" t="s">
        <v>305</v>
      </c>
      <c r="AC7" s="106">
        <v>67000</v>
      </c>
      <c r="AD7" s="146"/>
      <c r="AE7" s="104" t="s">
        <v>81</v>
      </c>
      <c r="AF7" s="166"/>
      <c r="AG7" s="12" t="s">
        <v>125</v>
      </c>
      <c r="AH7" s="127">
        <v>80000</v>
      </c>
    </row>
    <row r="8" spans="1:34" ht="16.5" customHeight="1">
      <c r="A8" s="5"/>
      <c r="B8" s="5"/>
      <c r="C8" s="83" t="s">
        <v>163</v>
      </c>
      <c r="D8" s="84">
        <v>9135</v>
      </c>
      <c r="E8" s="134" t="s">
        <v>225</v>
      </c>
      <c r="F8" s="15">
        <v>0</v>
      </c>
      <c r="J8" s="14" t="s">
        <v>124</v>
      </c>
      <c r="K8" s="10">
        <v>110000</v>
      </c>
      <c r="L8" s="166"/>
      <c r="M8" s="38" t="s">
        <v>108</v>
      </c>
      <c r="N8" s="36">
        <v>47677</v>
      </c>
      <c r="O8" s="14" t="s">
        <v>214</v>
      </c>
      <c r="P8" s="87">
        <v>47677</v>
      </c>
      <c r="Q8" s="88" t="s">
        <v>247</v>
      </c>
      <c r="R8" s="91">
        <v>536</v>
      </c>
      <c r="S8" s="14" t="s">
        <v>203</v>
      </c>
      <c r="T8" s="110">
        <v>588000</v>
      </c>
      <c r="U8" s="14" t="s">
        <v>317</v>
      </c>
      <c r="V8" s="108">
        <v>10000</v>
      </c>
      <c r="W8" s="162"/>
      <c r="X8" s="115" t="s">
        <v>91</v>
      </c>
      <c r="Y8" s="15">
        <v>279422</v>
      </c>
      <c r="Z8" s="98" t="s">
        <v>193</v>
      </c>
      <c r="AA8" s="100">
        <v>44256</v>
      </c>
      <c r="AB8" s="14" t="s">
        <v>306</v>
      </c>
      <c r="AC8" s="106">
        <v>5000</v>
      </c>
      <c r="AD8" s="146"/>
      <c r="AE8" s="104" t="s">
        <v>82</v>
      </c>
      <c r="AF8" s="166"/>
      <c r="AG8" s="14" t="s">
        <v>268</v>
      </c>
      <c r="AH8" s="128">
        <v>100000</v>
      </c>
    </row>
    <row r="9" spans="1:34" ht="16.5" customHeight="1">
      <c r="A9" s="5"/>
      <c r="B9" s="5"/>
      <c r="C9" s="83" t="s">
        <v>164</v>
      </c>
      <c r="D9" s="84">
        <v>55734</v>
      </c>
      <c r="E9" s="134" t="s">
        <v>136</v>
      </c>
      <c r="F9" s="15">
        <v>21631</v>
      </c>
      <c r="J9" s="14" t="s">
        <v>125</v>
      </c>
      <c r="K9" s="10">
        <v>250000</v>
      </c>
      <c r="L9" s="166"/>
      <c r="M9" s="38" t="s">
        <v>109</v>
      </c>
      <c r="N9" s="36">
        <v>12966</v>
      </c>
      <c r="O9" s="14" t="s">
        <v>215</v>
      </c>
      <c r="P9" s="87">
        <v>12966</v>
      </c>
      <c r="Q9" s="88" t="s">
        <v>248</v>
      </c>
      <c r="R9" s="91">
        <v>0</v>
      </c>
      <c r="S9" s="14" t="s">
        <v>16</v>
      </c>
      <c r="T9" s="110">
        <v>203272</v>
      </c>
      <c r="U9" s="14" t="s">
        <v>318</v>
      </c>
      <c r="V9" s="108">
        <v>120000</v>
      </c>
      <c r="W9" s="162"/>
      <c r="X9" s="115" t="s">
        <v>92</v>
      </c>
      <c r="Y9" s="15">
        <v>193306</v>
      </c>
      <c r="Z9" s="98" t="s">
        <v>194</v>
      </c>
      <c r="AA9" s="100">
        <v>45228</v>
      </c>
      <c r="AB9" s="14" t="s">
        <v>183</v>
      </c>
      <c r="AC9" s="106">
        <v>15000</v>
      </c>
      <c r="AD9" s="146"/>
      <c r="AE9" s="104" t="s">
        <v>83</v>
      </c>
      <c r="AF9" s="166"/>
      <c r="AG9" s="14" t="s">
        <v>269</v>
      </c>
      <c r="AH9" s="128">
        <v>100000</v>
      </c>
    </row>
    <row r="10" spans="1:34" ht="16.5" customHeight="1" thickBot="1">
      <c r="A10" s="5"/>
      <c r="B10" s="5"/>
      <c r="C10" s="83" t="s">
        <v>165</v>
      </c>
      <c r="D10" s="84">
        <v>11033</v>
      </c>
      <c r="E10" s="134" t="s">
        <v>226</v>
      </c>
      <c r="F10" s="15">
        <v>0</v>
      </c>
      <c r="J10" s="14" t="s">
        <v>126</v>
      </c>
      <c r="K10" s="10">
        <v>50000</v>
      </c>
      <c r="L10" s="166"/>
      <c r="M10" s="38" t="s">
        <v>110</v>
      </c>
      <c r="N10" s="36">
        <v>0</v>
      </c>
      <c r="O10" s="14" t="s">
        <v>216</v>
      </c>
      <c r="P10" s="87">
        <v>0</v>
      </c>
      <c r="Q10" s="88" t="s">
        <v>249</v>
      </c>
      <c r="R10" s="91">
        <v>16692</v>
      </c>
      <c r="S10" s="14" t="s">
        <v>204</v>
      </c>
      <c r="T10" s="110">
        <v>2793</v>
      </c>
      <c r="U10" s="14" t="s">
        <v>319</v>
      </c>
      <c r="V10" s="109">
        <v>15000</v>
      </c>
      <c r="W10" s="162"/>
      <c r="X10" s="115" t="s">
        <v>93</v>
      </c>
      <c r="Y10" s="15">
        <v>49373</v>
      </c>
      <c r="Z10" s="98" t="s">
        <v>198</v>
      </c>
      <c r="AA10" s="100">
        <v>735</v>
      </c>
      <c r="AB10" s="14" t="s">
        <v>206</v>
      </c>
      <c r="AC10" s="106">
        <v>15000</v>
      </c>
      <c r="AD10" s="146"/>
      <c r="AE10" s="105" t="s">
        <v>84</v>
      </c>
      <c r="AF10" s="167"/>
      <c r="AG10" s="14" t="s">
        <v>270</v>
      </c>
      <c r="AH10" s="128">
        <v>5000</v>
      </c>
    </row>
    <row r="11" spans="1:34" ht="16.5" customHeight="1">
      <c r="A11" s="5"/>
      <c r="B11" s="5"/>
      <c r="C11" s="83" t="s">
        <v>241</v>
      </c>
      <c r="D11" s="84">
        <v>94614</v>
      </c>
      <c r="E11" s="134" t="s">
        <v>227</v>
      </c>
      <c r="F11" s="15">
        <v>38162</v>
      </c>
      <c r="J11" s="14" t="s">
        <v>127</v>
      </c>
      <c r="K11" s="10">
        <v>40000</v>
      </c>
      <c r="L11" s="166"/>
      <c r="M11" s="38" t="s">
        <v>111</v>
      </c>
      <c r="N11" s="36">
        <v>41684</v>
      </c>
      <c r="O11" s="14" t="s">
        <v>217</v>
      </c>
      <c r="P11" s="87">
        <v>41684</v>
      </c>
      <c r="Q11" s="88" t="s">
        <v>250</v>
      </c>
      <c r="R11" s="91"/>
      <c r="S11" s="14" t="s">
        <v>185</v>
      </c>
      <c r="T11" s="110">
        <v>27804</v>
      </c>
      <c r="U11" s="14" t="s">
        <v>320</v>
      </c>
      <c r="V11" s="109">
        <v>15000</v>
      </c>
      <c r="W11" s="162"/>
      <c r="X11" s="115" t="s">
        <v>94</v>
      </c>
      <c r="Y11" s="15">
        <v>0</v>
      </c>
      <c r="Z11" s="98" t="s">
        <v>195</v>
      </c>
      <c r="AA11" s="100">
        <v>44156</v>
      </c>
      <c r="AB11" s="14" t="s">
        <v>307</v>
      </c>
      <c r="AC11" s="106">
        <v>21000</v>
      </c>
      <c r="AD11" s="146"/>
      <c r="AG11" s="14" t="s">
        <v>271</v>
      </c>
      <c r="AH11" s="128">
        <v>60000</v>
      </c>
    </row>
    <row r="12" spans="1:34" ht="16.5" customHeight="1">
      <c r="A12" s="5"/>
      <c r="B12" s="5"/>
      <c r="C12" s="83" t="s">
        <v>166</v>
      </c>
      <c r="D12" s="84">
        <v>20546</v>
      </c>
      <c r="E12" s="134" t="s">
        <v>228</v>
      </c>
      <c r="F12" s="15">
        <v>14999</v>
      </c>
      <c r="J12" s="14" t="s">
        <v>128</v>
      </c>
      <c r="K12" s="10">
        <v>30000</v>
      </c>
      <c r="L12" s="166"/>
      <c r="M12" s="38" t="s">
        <v>112</v>
      </c>
      <c r="N12" s="36">
        <v>31572</v>
      </c>
      <c r="O12" s="14" t="s">
        <v>218</v>
      </c>
      <c r="P12" s="87">
        <v>31572</v>
      </c>
      <c r="Q12" s="88" t="s">
        <v>251</v>
      </c>
      <c r="R12" s="91"/>
      <c r="S12" s="14" t="s">
        <v>98</v>
      </c>
      <c r="T12" s="110">
        <v>32873</v>
      </c>
      <c r="U12" s="14" t="s">
        <v>321</v>
      </c>
      <c r="V12" s="109">
        <v>14000</v>
      </c>
      <c r="W12" s="162"/>
      <c r="X12" s="115" t="s">
        <v>95</v>
      </c>
      <c r="Y12" s="15">
        <v>69935</v>
      </c>
      <c r="Z12" s="98" t="s">
        <v>196</v>
      </c>
      <c r="AA12" s="100">
        <v>93800</v>
      </c>
      <c r="AB12" s="14" t="s">
        <v>308</v>
      </c>
      <c r="AC12" s="106">
        <v>19000</v>
      </c>
      <c r="AD12" s="146"/>
      <c r="AG12" s="14" t="s">
        <v>206</v>
      </c>
      <c r="AH12" s="128">
        <v>30000</v>
      </c>
    </row>
    <row r="13" spans="1:34" ht="16.5" customHeight="1">
      <c r="A13" s="5"/>
      <c r="B13" s="5"/>
      <c r="C13" s="83" t="s">
        <v>167</v>
      </c>
      <c r="D13" s="84">
        <v>33138</v>
      </c>
      <c r="E13" s="134" t="s">
        <v>229</v>
      </c>
      <c r="F13" s="15">
        <v>73465</v>
      </c>
      <c r="J13" s="14" t="s">
        <v>129</v>
      </c>
      <c r="K13" s="10">
        <v>70000</v>
      </c>
      <c r="L13" s="166"/>
      <c r="M13" s="38" t="s">
        <v>113</v>
      </c>
      <c r="N13" s="36">
        <v>38733</v>
      </c>
      <c r="O13" s="14" t="s">
        <v>113</v>
      </c>
      <c r="P13" s="87">
        <v>38733</v>
      </c>
      <c r="Q13" s="88" t="s">
        <v>252</v>
      </c>
      <c r="R13" s="91"/>
      <c r="S13" s="14" t="s">
        <v>205</v>
      </c>
      <c r="T13" s="110">
        <v>29925</v>
      </c>
      <c r="U13" s="14" t="s">
        <v>322</v>
      </c>
      <c r="V13" s="109">
        <v>5000</v>
      </c>
      <c r="W13" s="162"/>
      <c r="X13" s="115" t="s">
        <v>96</v>
      </c>
      <c r="Y13" s="15">
        <v>43779</v>
      </c>
      <c r="Z13" s="66" t="s">
        <v>197</v>
      </c>
      <c r="AA13" s="100">
        <v>0</v>
      </c>
      <c r="AB13" s="14" t="s">
        <v>309</v>
      </c>
      <c r="AC13" s="106">
        <v>3000</v>
      </c>
      <c r="AD13" s="146"/>
      <c r="AG13" s="14" t="s">
        <v>272</v>
      </c>
      <c r="AH13" s="128">
        <v>20000</v>
      </c>
    </row>
    <row r="14" spans="1:34" ht="16.5" customHeight="1">
      <c r="A14" s="5"/>
      <c r="B14" s="5"/>
      <c r="C14" s="83" t="s">
        <v>168</v>
      </c>
      <c r="D14" s="84">
        <v>69962</v>
      </c>
      <c r="E14" s="134" t="s">
        <v>230</v>
      </c>
      <c r="F14" s="15">
        <v>63495</v>
      </c>
      <c r="J14" s="14" t="s">
        <v>130</v>
      </c>
      <c r="K14" s="10">
        <v>10000</v>
      </c>
      <c r="L14" s="166"/>
      <c r="M14" s="38" t="s">
        <v>114</v>
      </c>
      <c r="N14" s="36">
        <v>14471</v>
      </c>
      <c r="O14" s="14" t="s">
        <v>219</v>
      </c>
      <c r="P14" s="87">
        <v>14471</v>
      </c>
      <c r="Q14" s="88" t="s">
        <v>253</v>
      </c>
      <c r="R14" s="91">
        <v>33043</v>
      </c>
      <c r="S14" s="14" t="s">
        <v>206</v>
      </c>
      <c r="T14" s="110">
        <v>109762</v>
      </c>
      <c r="U14" s="14" t="s">
        <v>323</v>
      </c>
      <c r="V14" s="108">
        <v>5000</v>
      </c>
      <c r="W14" s="162"/>
      <c r="X14" s="115" t="s">
        <v>97</v>
      </c>
      <c r="Y14" s="15">
        <v>0</v>
      </c>
      <c r="Z14" s="95"/>
      <c r="AA14" s="96"/>
      <c r="AB14" s="14" t="s">
        <v>295</v>
      </c>
      <c r="AC14" s="106">
        <v>27000</v>
      </c>
      <c r="AD14" s="146"/>
      <c r="AG14" s="14" t="s">
        <v>273</v>
      </c>
      <c r="AH14" s="128">
        <v>30000</v>
      </c>
    </row>
    <row r="15" spans="1:34" ht="16.5" customHeight="1" thickBot="1">
      <c r="A15" s="5"/>
      <c r="B15" s="5"/>
      <c r="C15" s="83" t="s">
        <v>169</v>
      </c>
      <c r="D15" s="84">
        <v>37520</v>
      </c>
      <c r="E15" s="134" t="s">
        <v>231</v>
      </c>
      <c r="F15" s="15">
        <v>3789</v>
      </c>
      <c r="J15" s="14" t="s">
        <v>93</v>
      </c>
      <c r="K15" s="10">
        <v>187000</v>
      </c>
      <c r="L15" s="166"/>
      <c r="M15" s="39" t="s">
        <v>32</v>
      </c>
      <c r="N15" s="36">
        <v>66379</v>
      </c>
      <c r="O15" s="14" t="s">
        <v>32</v>
      </c>
      <c r="P15" s="87">
        <v>66379</v>
      </c>
      <c r="Q15" s="88" t="s">
        <v>254</v>
      </c>
      <c r="R15" s="91">
        <v>391275</v>
      </c>
      <c r="S15" s="14" t="s">
        <v>207</v>
      </c>
      <c r="T15" s="110">
        <v>72639</v>
      </c>
      <c r="U15" s="14" t="s">
        <v>94</v>
      </c>
      <c r="V15" s="109">
        <v>5000</v>
      </c>
      <c r="W15" s="162"/>
      <c r="X15" s="115" t="s">
        <v>62</v>
      </c>
      <c r="Y15" s="15">
        <v>0</v>
      </c>
      <c r="Z15" s="95"/>
      <c r="AA15" s="96"/>
      <c r="AB15" s="14" t="s">
        <v>310</v>
      </c>
      <c r="AC15" s="106">
        <v>65000</v>
      </c>
      <c r="AD15" s="146"/>
      <c r="AG15" s="14" t="s">
        <v>274</v>
      </c>
      <c r="AH15" s="128">
        <v>25000</v>
      </c>
    </row>
    <row r="16" spans="1:34" ht="16.5" customHeight="1" thickBot="1" thickTop="1">
      <c r="A16" s="5"/>
      <c r="B16" s="5"/>
      <c r="C16" s="83" t="s">
        <v>170</v>
      </c>
      <c r="D16" s="84">
        <v>10960</v>
      </c>
      <c r="E16" s="134" t="s">
        <v>232</v>
      </c>
      <c r="F16" s="15">
        <v>6984</v>
      </c>
      <c r="J16" s="14" t="s">
        <v>131</v>
      </c>
      <c r="K16" s="10">
        <v>20000</v>
      </c>
      <c r="L16" s="166"/>
      <c r="M16" s="40" t="s">
        <v>115</v>
      </c>
      <c r="N16" s="36">
        <v>12160</v>
      </c>
      <c r="O16" s="14" t="s">
        <v>115</v>
      </c>
      <c r="P16" s="87">
        <v>12160</v>
      </c>
      <c r="Q16" s="88" t="s">
        <v>255</v>
      </c>
      <c r="R16" s="91">
        <v>143860</v>
      </c>
      <c r="S16" s="14" t="s">
        <v>62</v>
      </c>
      <c r="T16" s="110">
        <v>9878</v>
      </c>
      <c r="U16" s="14" t="s">
        <v>324</v>
      </c>
      <c r="V16" s="108">
        <v>3000</v>
      </c>
      <c r="W16" s="162"/>
      <c r="X16" s="115" t="s">
        <v>98</v>
      </c>
      <c r="Y16" s="15">
        <v>0</v>
      </c>
      <c r="Z16" s="95"/>
      <c r="AA16" s="96"/>
      <c r="AB16" s="71" t="s">
        <v>311</v>
      </c>
      <c r="AC16" s="107">
        <v>45000</v>
      </c>
      <c r="AD16" s="147"/>
      <c r="AG16" s="14" t="s">
        <v>275</v>
      </c>
      <c r="AH16" s="128">
        <v>90000</v>
      </c>
    </row>
    <row r="17" spans="1:34" ht="16.5" customHeight="1" thickBot="1">
      <c r="A17" s="5"/>
      <c r="B17" s="5"/>
      <c r="C17" s="83" t="s">
        <v>171</v>
      </c>
      <c r="D17" s="84">
        <v>5985</v>
      </c>
      <c r="E17" s="134" t="s">
        <v>233</v>
      </c>
      <c r="F17" s="15">
        <v>14884</v>
      </c>
      <c r="J17" s="14" t="s">
        <v>132</v>
      </c>
      <c r="K17" s="10">
        <v>110000</v>
      </c>
      <c r="L17" s="166"/>
      <c r="M17" s="41" t="s">
        <v>100</v>
      </c>
      <c r="N17" s="36">
        <v>10111</v>
      </c>
      <c r="O17" s="14" t="s">
        <v>100</v>
      </c>
      <c r="P17" s="87">
        <v>10111</v>
      </c>
      <c r="Q17" s="88" t="s">
        <v>256</v>
      </c>
      <c r="R17" s="91">
        <v>1110757</v>
      </c>
      <c r="S17" s="14" t="s">
        <v>95</v>
      </c>
      <c r="T17" s="110">
        <v>54212</v>
      </c>
      <c r="U17" s="14" t="s">
        <v>325</v>
      </c>
      <c r="V17" s="109">
        <v>6000</v>
      </c>
      <c r="W17" s="162"/>
      <c r="X17" s="115" t="s">
        <v>99</v>
      </c>
      <c r="Y17" s="15">
        <v>15713</v>
      </c>
      <c r="Z17" s="95"/>
      <c r="AA17" s="96"/>
      <c r="AG17" s="129" t="s">
        <v>32</v>
      </c>
      <c r="AH17" s="130">
        <v>100000</v>
      </c>
    </row>
    <row r="18" spans="1:25" ht="16.5" customHeight="1" thickBot="1">
      <c r="A18" s="5"/>
      <c r="B18" s="5"/>
      <c r="C18" s="83" t="s">
        <v>172</v>
      </c>
      <c r="D18" s="84">
        <v>2100</v>
      </c>
      <c r="E18" s="134" t="s">
        <v>234</v>
      </c>
      <c r="F18" s="15">
        <v>96723</v>
      </c>
      <c r="J18" s="14" t="s">
        <v>133</v>
      </c>
      <c r="K18" s="10">
        <v>120000</v>
      </c>
      <c r="L18" s="166"/>
      <c r="M18" s="42" t="s">
        <v>101</v>
      </c>
      <c r="N18" s="36">
        <v>20220</v>
      </c>
      <c r="O18" s="14" t="s">
        <v>101</v>
      </c>
      <c r="P18" s="87">
        <v>20220</v>
      </c>
      <c r="Q18" s="88" t="s">
        <v>257</v>
      </c>
      <c r="R18" s="91">
        <v>80510</v>
      </c>
      <c r="S18" s="14" t="s">
        <v>96</v>
      </c>
      <c r="T18" s="110">
        <v>33215</v>
      </c>
      <c r="U18" s="14" t="s">
        <v>326</v>
      </c>
      <c r="V18" s="109">
        <v>20000</v>
      </c>
      <c r="W18" s="162"/>
      <c r="X18" s="115" t="s">
        <v>100</v>
      </c>
      <c r="Y18" s="15">
        <v>5418</v>
      </c>
    </row>
    <row r="19" spans="1:26" ht="16.5" customHeight="1" thickTop="1">
      <c r="A19" s="5"/>
      <c r="B19" s="5"/>
      <c r="C19" s="83" t="s">
        <v>173</v>
      </c>
      <c r="D19" s="84">
        <v>3200</v>
      </c>
      <c r="E19" s="134" t="s">
        <v>235</v>
      </c>
      <c r="F19" s="15">
        <v>0</v>
      </c>
      <c r="J19" s="14" t="s">
        <v>134</v>
      </c>
      <c r="K19" s="10">
        <v>50000</v>
      </c>
      <c r="L19" s="166"/>
      <c r="M19" s="40" t="s">
        <v>116</v>
      </c>
      <c r="N19" s="36">
        <v>16556</v>
      </c>
      <c r="O19" s="14" t="s">
        <v>220</v>
      </c>
      <c r="P19" s="87">
        <v>16556</v>
      </c>
      <c r="Q19" s="88" t="s">
        <v>258</v>
      </c>
      <c r="R19" s="91"/>
      <c r="S19" s="14" t="s">
        <v>97</v>
      </c>
      <c r="T19" s="110">
        <v>55239</v>
      </c>
      <c r="U19" s="14" t="s">
        <v>327</v>
      </c>
      <c r="V19" s="109">
        <v>3000</v>
      </c>
      <c r="W19" s="162"/>
      <c r="X19" s="115" t="s">
        <v>101</v>
      </c>
      <c r="Y19" s="15">
        <v>3312</v>
      </c>
      <c r="Z19" s="11"/>
    </row>
    <row r="20" spans="1:26" ht="16.5" customHeight="1" thickBot="1">
      <c r="A20" s="5"/>
      <c r="B20" s="5"/>
      <c r="C20" s="83" t="s">
        <v>156</v>
      </c>
      <c r="D20" s="84">
        <v>49281</v>
      </c>
      <c r="E20" s="134" t="s">
        <v>236</v>
      </c>
      <c r="F20" s="15">
        <v>17933</v>
      </c>
      <c r="J20" s="14" t="s">
        <v>135</v>
      </c>
      <c r="K20" s="10">
        <v>50000</v>
      </c>
      <c r="L20" s="166"/>
      <c r="M20" s="41" t="s">
        <v>117</v>
      </c>
      <c r="N20" s="36">
        <v>65405</v>
      </c>
      <c r="O20" s="14" t="s">
        <v>221</v>
      </c>
      <c r="P20" s="86">
        <v>65405</v>
      </c>
      <c r="Q20" s="88" t="s">
        <v>259</v>
      </c>
      <c r="R20" s="91">
        <v>90156</v>
      </c>
      <c r="S20" s="71" t="s">
        <v>208</v>
      </c>
      <c r="T20" s="111">
        <v>0</v>
      </c>
      <c r="U20" s="14" t="s">
        <v>328</v>
      </c>
      <c r="V20" s="109">
        <v>3000</v>
      </c>
      <c r="W20" s="162"/>
      <c r="X20" s="117" t="s">
        <v>102</v>
      </c>
      <c r="Y20" s="16">
        <v>1170</v>
      </c>
      <c r="Z20" s="11"/>
    </row>
    <row r="21" spans="1:23" ht="16.5" customHeight="1" thickBot="1">
      <c r="A21" s="5"/>
      <c r="B21" s="5"/>
      <c r="C21" s="83" t="s">
        <v>157</v>
      </c>
      <c r="D21" s="84">
        <v>65486</v>
      </c>
      <c r="E21" s="134" t="s">
        <v>237</v>
      </c>
      <c r="F21" s="15">
        <v>41260</v>
      </c>
      <c r="J21" s="14" t="s">
        <v>136</v>
      </c>
      <c r="K21" s="10">
        <v>60000</v>
      </c>
      <c r="L21" s="166"/>
      <c r="M21" s="43" t="s">
        <v>118</v>
      </c>
      <c r="N21" s="44">
        <v>2000</v>
      </c>
      <c r="O21" s="14" t="s">
        <v>118</v>
      </c>
      <c r="P21" s="86">
        <v>2000</v>
      </c>
      <c r="Q21" s="88" t="s">
        <v>260</v>
      </c>
      <c r="R21" s="91">
        <v>2030</v>
      </c>
      <c r="U21" s="14" t="s">
        <v>329</v>
      </c>
      <c r="V21" s="109">
        <v>15000</v>
      </c>
      <c r="W21" s="162"/>
    </row>
    <row r="22" spans="3:23" ht="16.5" customHeight="1" thickBot="1">
      <c r="C22" s="138"/>
      <c r="D22" s="85">
        <f>SUM(D3:D21)</f>
        <v>1148999</v>
      </c>
      <c r="E22" s="134" t="s">
        <v>238</v>
      </c>
      <c r="F22" s="15">
        <v>68255</v>
      </c>
      <c r="J22" s="14" t="s">
        <v>137</v>
      </c>
      <c r="K22" s="10">
        <v>150000</v>
      </c>
      <c r="L22" s="166"/>
      <c r="Q22" s="88" t="s">
        <v>261</v>
      </c>
      <c r="R22" s="91">
        <v>26891</v>
      </c>
      <c r="U22" s="14" t="s">
        <v>330</v>
      </c>
      <c r="V22" s="109">
        <v>7000</v>
      </c>
      <c r="W22" s="162"/>
    </row>
    <row r="23" spans="5:23" ht="16.5" customHeight="1">
      <c r="E23" s="14" t="s">
        <v>45</v>
      </c>
      <c r="F23" s="15">
        <v>11781</v>
      </c>
      <c r="J23" s="14" t="s">
        <v>138</v>
      </c>
      <c r="K23" s="10">
        <v>60000</v>
      </c>
      <c r="L23" s="166"/>
      <c r="Q23" s="88" t="s">
        <v>262</v>
      </c>
      <c r="R23" s="91"/>
      <c r="U23" s="14" t="s">
        <v>323</v>
      </c>
      <c r="V23" s="109">
        <v>10000</v>
      </c>
      <c r="W23" s="162"/>
    </row>
    <row r="24" spans="5:23" ht="16.5" customHeight="1" thickBot="1">
      <c r="E24" s="71" t="s">
        <v>239</v>
      </c>
      <c r="F24" s="16">
        <v>3864</v>
      </c>
      <c r="J24" s="14" t="s">
        <v>56</v>
      </c>
      <c r="K24" s="10">
        <v>46000</v>
      </c>
      <c r="L24" s="166"/>
      <c r="Q24" s="88" t="s">
        <v>263</v>
      </c>
      <c r="R24" s="91">
        <v>42757</v>
      </c>
      <c r="U24" s="14" t="s">
        <v>331</v>
      </c>
      <c r="V24" s="109">
        <v>3000</v>
      </c>
      <c r="W24" s="162"/>
    </row>
    <row r="25" spans="10:23" ht="16.5" customHeight="1">
      <c r="J25" s="14" t="s">
        <v>139</v>
      </c>
      <c r="K25" s="10">
        <v>70000</v>
      </c>
      <c r="L25" s="166"/>
      <c r="Q25" s="88" t="s">
        <v>264</v>
      </c>
      <c r="R25" s="91">
        <v>247414</v>
      </c>
      <c r="U25" s="14" t="s">
        <v>62</v>
      </c>
      <c r="V25" s="109">
        <v>2000</v>
      </c>
      <c r="W25" s="162"/>
    </row>
    <row r="26" spans="5:23" ht="16.5" customHeight="1">
      <c r="E26" t="s">
        <v>276</v>
      </c>
      <c r="J26" s="14" t="s">
        <v>140</v>
      </c>
      <c r="K26" s="10">
        <v>50000</v>
      </c>
      <c r="L26" s="166"/>
      <c r="Q26" s="88" t="s">
        <v>265</v>
      </c>
      <c r="R26" s="91">
        <v>380703</v>
      </c>
      <c r="U26" s="14" t="s">
        <v>95</v>
      </c>
      <c r="V26" s="109">
        <v>35000</v>
      </c>
      <c r="W26" s="162"/>
    </row>
    <row r="27" spans="10:23" ht="16.5" customHeight="1">
      <c r="J27" s="14" t="s">
        <v>141</v>
      </c>
      <c r="K27" s="10">
        <v>80000</v>
      </c>
      <c r="L27" s="166"/>
      <c r="U27" s="14" t="s">
        <v>332</v>
      </c>
      <c r="V27" s="109">
        <v>50000</v>
      </c>
      <c r="W27" s="162"/>
    </row>
    <row r="28" spans="10:23" ht="16.5" customHeight="1">
      <c r="J28" s="14" t="s">
        <v>142</v>
      </c>
      <c r="K28" s="10">
        <v>50000</v>
      </c>
      <c r="L28" s="166"/>
      <c r="U28" s="14" t="s">
        <v>97</v>
      </c>
      <c r="V28" s="109">
        <v>60000</v>
      </c>
      <c r="W28" s="162"/>
    </row>
    <row r="29" spans="10:23" ht="16.5" customHeight="1" thickBot="1">
      <c r="J29" s="71" t="s">
        <v>32</v>
      </c>
      <c r="K29" s="125">
        <v>26000</v>
      </c>
      <c r="L29" s="167"/>
      <c r="U29" s="14" t="s">
        <v>333</v>
      </c>
      <c r="V29" s="109">
        <v>10000</v>
      </c>
      <c r="W29" s="162"/>
    </row>
    <row r="30" spans="10:23" ht="16.5" customHeight="1">
      <c r="J30" s="19"/>
      <c r="K30" s="123"/>
      <c r="L30" s="124"/>
      <c r="U30" s="120" t="s">
        <v>184</v>
      </c>
      <c r="V30" s="109">
        <v>20000</v>
      </c>
      <c r="W30" s="162"/>
    </row>
    <row r="31" spans="10:23" ht="16.5" customHeight="1">
      <c r="J31" s="19"/>
      <c r="K31" s="123"/>
      <c r="L31" s="124"/>
      <c r="U31" s="121" t="s">
        <v>334</v>
      </c>
      <c r="V31" s="109">
        <v>50000</v>
      </c>
      <c r="W31" s="162"/>
    </row>
    <row r="32" spans="10:23" ht="16.5" customHeight="1">
      <c r="J32" s="19"/>
      <c r="K32" s="123"/>
      <c r="L32" s="124"/>
      <c r="U32" s="121" t="s">
        <v>335</v>
      </c>
      <c r="V32" s="109">
        <v>35000</v>
      </c>
      <c r="W32" s="162"/>
    </row>
    <row r="33" spans="10:23" ht="16.5" customHeight="1">
      <c r="J33" s="19"/>
      <c r="K33" s="123"/>
      <c r="L33" s="124"/>
      <c r="U33" s="14" t="s">
        <v>98</v>
      </c>
      <c r="V33" s="108">
        <v>16000</v>
      </c>
      <c r="W33" s="162"/>
    </row>
    <row r="34" spans="10:23" ht="16.5" customHeight="1" thickBot="1">
      <c r="J34" s="19"/>
      <c r="K34" s="123"/>
      <c r="L34" s="124"/>
      <c r="U34" s="71" t="s">
        <v>118</v>
      </c>
      <c r="V34" s="122">
        <v>175200</v>
      </c>
      <c r="W34" s="163"/>
    </row>
    <row r="35" spans="1:35" s="53" customFormat="1" ht="45.75" customHeight="1">
      <c r="A35" s="45" t="s">
        <v>174</v>
      </c>
      <c r="B35" s="45"/>
      <c r="C35" s="46"/>
      <c r="D35" s="47">
        <f>SUM(D22)</f>
        <v>1148999</v>
      </c>
      <c r="E35" s="46"/>
      <c r="F35" s="47">
        <f>SUM(F3:F29)</f>
        <v>1724006</v>
      </c>
      <c r="G35" s="48"/>
      <c r="H35" s="49">
        <f>SUM(H3:H29)</f>
        <v>1098000</v>
      </c>
      <c r="I35" s="46"/>
      <c r="J35" s="46"/>
      <c r="K35" s="50">
        <v>3352000</v>
      </c>
      <c r="L35" s="46"/>
      <c r="M35" s="48"/>
      <c r="N35" s="51">
        <f>SUM(N3:N29)</f>
        <v>1043765</v>
      </c>
      <c r="O35" s="48"/>
      <c r="P35" s="52">
        <f>SUM(P3:P29)</f>
        <v>1043765</v>
      </c>
      <c r="Q35" s="46"/>
      <c r="R35" s="51">
        <f>SUM(R3:R29)</f>
        <v>2618000</v>
      </c>
      <c r="S35" s="52"/>
      <c r="T35" s="52">
        <f>SUM(T3:T29)</f>
        <v>1915995</v>
      </c>
      <c r="U35" s="112"/>
      <c r="V35" s="52">
        <f>SUM(V3:V29)</f>
        <v>960800</v>
      </c>
      <c r="W35" s="118"/>
      <c r="X35" s="46"/>
      <c r="Y35" s="52">
        <f>SUM(Y3:Y29)</f>
        <v>1359151</v>
      </c>
      <c r="Z35" s="46"/>
      <c r="AA35" s="52">
        <f>SUM(AA3:AA29)</f>
        <v>941461</v>
      </c>
      <c r="AB35" s="46"/>
      <c r="AC35" s="52">
        <f>SUM(AC3:AC29)</f>
        <v>700000</v>
      </c>
      <c r="AD35" s="46"/>
      <c r="AE35" s="48"/>
      <c r="AF35" s="46"/>
      <c r="AG35" s="45"/>
      <c r="AH35" s="52">
        <f>SUM(AH3:AH34)</f>
        <v>2000000</v>
      </c>
      <c r="AI35" s="131" t="s">
        <v>277</v>
      </c>
    </row>
    <row r="36" spans="1:35" s="53" customFormat="1" ht="40.5" customHeight="1">
      <c r="A36" s="149" t="s">
        <v>175</v>
      </c>
      <c r="B36" s="54" t="s">
        <v>177</v>
      </c>
      <c r="C36" s="55"/>
      <c r="D36" s="56">
        <f>SUM(D14:D19)</f>
        <v>129727</v>
      </c>
      <c r="E36" s="55"/>
      <c r="F36" s="59">
        <f>+F9+F14+F15+F16+F17+F18+F20+F21</f>
        <v>266699</v>
      </c>
      <c r="G36" s="57"/>
      <c r="H36" s="58">
        <f>+H5+H4</f>
        <v>94000</v>
      </c>
      <c r="I36" s="55"/>
      <c r="J36" s="55"/>
      <c r="K36" s="59">
        <v>690000</v>
      </c>
      <c r="L36" s="55"/>
      <c r="M36" s="57"/>
      <c r="N36" s="60">
        <f>+N20+N19+N14+N13+N12+N11</f>
        <v>208421</v>
      </c>
      <c r="O36" s="57"/>
      <c r="P36" s="61">
        <f>+P11+P12+P13+P14+P19+P20</f>
        <v>208421</v>
      </c>
      <c r="Q36" s="55"/>
      <c r="R36" s="59">
        <f>+R18+R20+R7</f>
        <v>189356</v>
      </c>
      <c r="S36" s="55"/>
      <c r="T36" s="61">
        <f>+T10+T12+T15+T16+T17+T18+T19</f>
        <v>260849</v>
      </c>
      <c r="U36" s="61"/>
      <c r="V36" s="61">
        <f>SUM(V14:V29)+V33</f>
        <v>253000</v>
      </c>
      <c r="W36" s="55"/>
      <c r="X36" s="55"/>
      <c r="Y36" s="61">
        <f>+Y13+Y12</f>
        <v>113714</v>
      </c>
      <c r="Z36" s="55"/>
      <c r="AA36" s="72">
        <f>+AA11+AA12</f>
        <v>137956</v>
      </c>
      <c r="AB36" s="55"/>
      <c r="AC36" s="61">
        <f>+AC5+AC6+AC7+AC13+AC14</f>
        <v>119000</v>
      </c>
      <c r="AD36" s="55"/>
      <c r="AE36" s="57"/>
      <c r="AF36" s="55"/>
      <c r="AG36" s="54"/>
      <c r="AH36" s="61">
        <f>+AH8+AH9</f>
        <v>200000</v>
      </c>
      <c r="AI36" s="132"/>
    </row>
    <row r="37" spans="1:35" s="53" customFormat="1" ht="40.5" customHeight="1">
      <c r="A37" s="149"/>
      <c r="B37" s="54" t="s">
        <v>178</v>
      </c>
      <c r="C37" s="55"/>
      <c r="D37" s="62">
        <f>+D36/D22</f>
        <v>0.11290436284104687</v>
      </c>
      <c r="E37" s="55"/>
      <c r="F37" s="62">
        <f>+F36/F35</f>
        <v>0.15469725743413887</v>
      </c>
      <c r="G37" s="57"/>
      <c r="H37" s="62">
        <f>+H36/H35</f>
        <v>0.08561020036429873</v>
      </c>
      <c r="I37" s="55"/>
      <c r="J37" s="55"/>
      <c r="K37" s="62">
        <f>+K36/K35</f>
        <v>0.2058472553699284</v>
      </c>
      <c r="L37" s="55"/>
      <c r="M37" s="57"/>
      <c r="N37" s="63">
        <f>+N36/N35</f>
        <v>0.19968192073886362</v>
      </c>
      <c r="O37" s="57"/>
      <c r="P37" s="63">
        <f>+P36/P35</f>
        <v>0.19968192073886362</v>
      </c>
      <c r="Q37" s="55"/>
      <c r="R37" s="63">
        <f>+R36/R35</f>
        <v>0.07232849503437738</v>
      </c>
      <c r="S37" s="55"/>
      <c r="T37" s="63">
        <f>+T36/T35</f>
        <v>0.13614283962118898</v>
      </c>
      <c r="U37" s="63"/>
      <c r="V37" s="63">
        <f>+V36/V35</f>
        <v>0.2633222314737719</v>
      </c>
      <c r="W37" s="55"/>
      <c r="X37" s="55"/>
      <c r="Y37" s="63">
        <f>+Y36/Y35</f>
        <v>0.08366546469082538</v>
      </c>
      <c r="Z37" s="55"/>
      <c r="AA37" s="63">
        <f>+AA36/AA35</f>
        <v>0.14653395095495192</v>
      </c>
      <c r="AB37" s="55"/>
      <c r="AC37" s="63">
        <f>+AC36/AC35</f>
        <v>0.17</v>
      </c>
      <c r="AD37" s="55"/>
      <c r="AE37" s="57"/>
      <c r="AF37" s="55"/>
      <c r="AG37" s="54"/>
      <c r="AH37" s="62">
        <f>+AH36/AH35</f>
        <v>0.1</v>
      </c>
      <c r="AI37" s="133">
        <f>SUM(C37:AH37)/13</f>
        <v>0.1484935307124812</v>
      </c>
    </row>
    <row r="38" spans="1:35" s="53" customFormat="1" ht="42" customHeight="1">
      <c r="A38" s="150" t="s">
        <v>176</v>
      </c>
      <c r="B38" s="45" t="s">
        <v>177</v>
      </c>
      <c r="C38" s="46"/>
      <c r="D38" s="47">
        <f>+D3+D4+D5+D6</f>
        <v>537283</v>
      </c>
      <c r="E38" s="46"/>
      <c r="F38" s="50">
        <f>+F3+F4+F5</f>
        <v>993405</v>
      </c>
      <c r="G38" s="48"/>
      <c r="H38" s="49">
        <v>696249</v>
      </c>
      <c r="I38" s="46"/>
      <c r="J38" s="46"/>
      <c r="K38" s="50">
        <f>+K3+K4+K5+K6</f>
        <v>1610000</v>
      </c>
      <c r="L38" s="46"/>
      <c r="M38" s="48"/>
      <c r="N38" s="51">
        <f>+N3+N4+N7</f>
        <v>519913</v>
      </c>
      <c r="O38" s="48"/>
      <c r="P38" s="52">
        <f>+P3+P4+P7</f>
        <v>519913</v>
      </c>
      <c r="Q38" s="46"/>
      <c r="R38" s="50">
        <f>+R3+R15+R16+R17</f>
        <v>1651310</v>
      </c>
      <c r="S38" s="46"/>
      <c r="T38" s="52">
        <f>+T7+T8+T9</f>
        <v>1083623</v>
      </c>
      <c r="U38" s="52"/>
      <c r="V38" s="52">
        <f>SUM(V3:V6)+V8+V9</f>
        <v>649800</v>
      </c>
      <c r="W38" s="46"/>
      <c r="X38" s="46"/>
      <c r="Y38" s="52">
        <f>+Y3+Y4+Y5+Y9</f>
        <v>882829</v>
      </c>
      <c r="Z38" s="46"/>
      <c r="AA38" s="67">
        <v>485571</v>
      </c>
      <c r="AB38" s="46"/>
      <c r="AC38" s="52">
        <f>+AC3</f>
        <v>350000</v>
      </c>
      <c r="AD38" s="46"/>
      <c r="AE38" s="48"/>
      <c r="AF38" s="46"/>
      <c r="AG38" s="45"/>
      <c r="AH38" s="52">
        <f>+AH3+AH4+AH5+AH6</f>
        <v>1360000</v>
      </c>
      <c r="AI38" s="132"/>
    </row>
    <row r="39" spans="1:35" s="53" customFormat="1" ht="42" customHeight="1">
      <c r="A39" s="150"/>
      <c r="B39" s="45" t="s">
        <v>178</v>
      </c>
      <c r="C39" s="46"/>
      <c r="D39" s="64">
        <f>+D38/D35</f>
        <v>0.4676096323843624</v>
      </c>
      <c r="E39" s="46"/>
      <c r="F39" s="64">
        <f>+F38/F35</f>
        <v>0.576218992277289</v>
      </c>
      <c r="G39" s="48"/>
      <c r="H39" s="64">
        <f>+H38/H35</f>
        <v>0.6341065573770491</v>
      </c>
      <c r="I39" s="46"/>
      <c r="J39" s="46"/>
      <c r="K39" s="64">
        <f>+K38/K35</f>
        <v>0.48031026252983294</v>
      </c>
      <c r="L39" s="46"/>
      <c r="M39" s="48"/>
      <c r="N39" s="64">
        <f>+N38/N35</f>
        <v>0.4981130810096142</v>
      </c>
      <c r="O39" s="48"/>
      <c r="P39" s="64">
        <f>+P38/P35</f>
        <v>0.4981130810096142</v>
      </c>
      <c r="Q39" s="46"/>
      <c r="R39" s="64">
        <f>+R38/R35</f>
        <v>0.6307524828113064</v>
      </c>
      <c r="S39" s="46"/>
      <c r="T39" s="64">
        <f>+T38/T35</f>
        <v>0.5655667159882986</v>
      </c>
      <c r="U39" s="64"/>
      <c r="V39" s="64">
        <f>+V38/V35</f>
        <v>0.6763114071606994</v>
      </c>
      <c r="W39" s="46"/>
      <c r="X39" s="46"/>
      <c r="Y39" s="64">
        <f>+Y38/Y35</f>
        <v>0.6495444582684338</v>
      </c>
      <c r="Z39" s="46"/>
      <c r="AA39" s="64">
        <f>+AA38/AA35</f>
        <v>0.5157632658177025</v>
      </c>
      <c r="AB39" s="46"/>
      <c r="AC39" s="64">
        <f>+AC38/AC35</f>
        <v>0.5</v>
      </c>
      <c r="AD39" s="46"/>
      <c r="AE39" s="48"/>
      <c r="AF39" s="46"/>
      <c r="AG39" s="45"/>
      <c r="AH39" s="64">
        <f>+AH38/AH35</f>
        <v>0.68</v>
      </c>
      <c r="AI39" s="133">
        <f>SUM(C39:AH39)/13</f>
        <v>0.5671084566641693</v>
      </c>
    </row>
  </sheetData>
  <sheetProtection/>
  <mergeCells count="21">
    <mergeCell ref="AG1:AH1"/>
    <mergeCell ref="M1:N1"/>
    <mergeCell ref="J1:L1"/>
    <mergeCell ref="L3:L29"/>
    <mergeCell ref="U1:W1"/>
    <mergeCell ref="AF3:AF10"/>
    <mergeCell ref="X1:Y1"/>
    <mergeCell ref="A38:A39"/>
    <mergeCell ref="C1:D1"/>
    <mergeCell ref="E1:F1"/>
    <mergeCell ref="O1:P1"/>
    <mergeCell ref="Q1:R1"/>
    <mergeCell ref="AE1:AF1"/>
    <mergeCell ref="I3:I7"/>
    <mergeCell ref="W3:W34"/>
    <mergeCell ref="Z1:AA1"/>
    <mergeCell ref="S1:T1"/>
    <mergeCell ref="G1:I1"/>
    <mergeCell ref="AD3:AD16"/>
    <mergeCell ref="AB1:AD1"/>
    <mergeCell ref="A36:A37"/>
  </mergeCells>
  <printOptions/>
  <pageMargins left="1.14" right="0.46" top="0.984" bottom="0.984" header="0.512" footer="0.512"/>
  <pageSetup horizontalDpi="600" verticalDpi="600" orientation="landscape" paperSize="8" scale="95" r:id="rId1"/>
  <headerFooter alignWithMargins="0">
    <oddHeader>&amp;L決算予算調査総括表
</oddHead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7"/>
  <sheetViews>
    <sheetView tabSelected="1" view="pageBreakPreview" zoomScale="60" zoomScaleNormal="85" zoomScalePageLayoutView="0" workbookViewId="0" topLeftCell="A1">
      <pane xSplit="4" ySplit="2" topLeftCell="E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3" sqref="A3"/>
    </sheetView>
  </sheetViews>
  <sheetFormatPr defaultColWidth="9.00390625" defaultRowHeight="13.5"/>
  <cols>
    <col min="4" max="4" width="9.25390625" style="0" bestFit="1" customWidth="1"/>
    <col min="5" max="5" width="11.375" style="3" customWidth="1"/>
    <col min="6" max="6" width="10.25390625" style="0" customWidth="1"/>
    <col min="7" max="7" width="13.00390625" style="1" customWidth="1"/>
    <col min="8" max="8" width="10.00390625" style="2" customWidth="1"/>
    <col min="9" max="9" width="9.00390625" style="2" customWidth="1"/>
    <col min="10" max="10" width="10.50390625" style="0" bestFit="1" customWidth="1"/>
    <col min="11" max="11" width="11.625" style="3" customWidth="1"/>
    <col min="12" max="13" width="10.375" style="0" customWidth="1"/>
    <col min="14" max="14" width="12.125" style="0" customWidth="1"/>
    <col min="15" max="15" width="10.50390625" style="0" customWidth="1"/>
    <col min="16" max="16" width="10.125" style="0" customWidth="1"/>
    <col min="17" max="17" width="9.125" style="0" bestFit="1" customWidth="1"/>
  </cols>
  <sheetData>
    <row r="1" spans="3:16" ht="13.5">
      <c r="C1" s="171" t="s">
        <v>144</v>
      </c>
      <c r="D1" s="171"/>
      <c r="E1" s="173" t="s">
        <v>74</v>
      </c>
      <c r="F1" s="173"/>
      <c r="G1" s="172" t="s">
        <v>75</v>
      </c>
      <c r="H1" s="172"/>
      <c r="I1" s="174" t="s">
        <v>11</v>
      </c>
      <c r="J1" s="177"/>
      <c r="K1" s="176" t="s">
        <v>12</v>
      </c>
      <c r="L1" s="176"/>
      <c r="M1" s="174" t="s">
        <v>13</v>
      </c>
      <c r="N1" s="175"/>
      <c r="O1" s="171" t="s">
        <v>303</v>
      </c>
      <c r="P1" s="171"/>
    </row>
    <row r="2" spans="3:16" s="5" customFormat="1" ht="13.5">
      <c r="C2" s="20" t="s">
        <v>71</v>
      </c>
      <c r="D2" s="21" t="s">
        <v>73</v>
      </c>
      <c r="E2" s="26" t="s">
        <v>71</v>
      </c>
      <c r="F2" s="27" t="s">
        <v>73</v>
      </c>
      <c r="G2" s="20" t="s">
        <v>71</v>
      </c>
      <c r="H2" s="21" t="s">
        <v>73</v>
      </c>
      <c r="I2" s="32" t="s">
        <v>71</v>
      </c>
      <c r="J2" s="27" t="s">
        <v>73</v>
      </c>
      <c r="K2" s="20" t="s">
        <v>71</v>
      </c>
      <c r="L2" s="21" t="s">
        <v>73</v>
      </c>
      <c r="M2" s="26" t="s">
        <v>71</v>
      </c>
      <c r="N2" s="27" t="s">
        <v>73</v>
      </c>
      <c r="O2" s="20" t="s">
        <v>71</v>
      </c>
      <c r="P2" s="21" t="s">
        <v>73</v>
      </c>
    </row>
    <row r="3" spans="3:16" ht="13.5" customHeight="1">
      <c r="C3" s="22" t="s">
        <v>153</v>
      </c>
      <c r="D3" s="23">
        <v>157753</v>
      </c>
      <c r="E3" s="28" t="s">
        <v>48</v>
      </c>
      <c r="F3" s="29">
        <v>497069</v>
      </c>
      <c r="G3" s="22" t="s">
        <v>14</v>
      </c>
      <c r="H3" s="23">
        <v>411208</v>
      </c>
      <c r="I3" s="33" t="s">
        <v>179</v>
      </c>
      <c r="J3" s="65">
        <v>1460385</v>
      </c>
      <c r="K3" s="22" t="s">
        <v>33</v>
      </c>
      <c r="L3" s="23">
        <v>271245</v>
      </c>
      <c r="M3" s="28" t="s">
        <v>222</v>
      </c>
      <c r="N3" s="29">
        <v>1128488</v>
      </c>
      <c r="O3" s="22" t="s">
        <v>278</v>
      </c>
      <c r="P3" s="23">
        <v>10000</v>
      </c>
    </row>
    <row r="4" spans="3:16" ht="13.5">
      <c r="C4" s="22" t="s">
        <v>154</v>
      </c>
      <c r="D4" s="23">
        <v>416742</v>
      </c>
      <c r="E4" s="28" t="s">
        <v>49</v>
      </c>
      <c r="F4" s="29">
        <v>295032</v>
      </c>
      <c r="G4" s="22" t="s">
        <v>15</v>
      </c>
      <c r="H4" s="23">
        <v>92767</v>
      </c>
      <c r="I4" s="33" t="s">
        <v>180</v>
      </c>
      <c r="J4" s="65">
        <v>294268</v>
      </c>
      <c r="K4" s="22" t="s">
        <v>34</v>
      </c>
      <c r="L4" s="23">
        <v>403501</v>
      </c>
      <c r="M4" s="173" t="s">
        <v>223</v>
      </c>
      <c r="N4" s="173"/>
      <c r="O4" s="22" t="s">
        <v>59</v>
      </c>
      <c r="P4" s="23">
        <v>28000</v>
      </c>
    </row>
    <row r="5" spans="3:16" ht="13.5" customHeight="1">
      <c r="C5" s="22" t="s">
        <v>146</v>
      </c>
      <c r="D5" s="23">
        <v>131355</v>
      </c>
      <c r="E5" s="28" t="s">
        <v>50</v>
      </c>
      <c r="F5" s="29">
        <v>212230</v>
      </c>
      <c r="G5" s="22" t="s">
        <v>16</v>
      </c>
      <c r="H5" s="23">
        <v>216286</v>
      </c>
      <c r="I5" s="33" t="s">
        <v>181</v>
      </c>
      <c r="J5" s="65">
        <v>107381</v>
      </c>
      <c r="K5" s="22" t="s">
        <v>35</v>
      </c>
      <c r="L5" s="23">
        <v>703887</v>
      </c>
      <c r="M5" s="173"/>
      <c r="N5" s="173"/>
      <c r="O5" s="22" t="s">
        <v>60</v>
      </c>
      <c r="P5" s="23">
        <v>35000</v>
      </c>
    </row>
    <row r="6" spans="3:16" ht="13.5">
      <c r="C6" s="22" t="s">
        <v>152</v>
      </c>
      <c r="D6" s="23">
        <v>100514</v>
      </c>
      <c r="E6" s="28" t="s">
        <v>51</v>
      </c>
      <c r="F6" s="29">
        <v>471444</v>
      </c>
      <c r="G6" s="22" t="s">
        <v>17</v>
      </c>
      <c r="H6" s="23">
        <v>405142</v>
      </c>
      <c r="I6" s="33" t="s">
        <v>182</v>
      </c>
      <c r="J6" s="65">
        <v>32557</v>
      </c>
      <c r="K6" s="22" t="s">
        <v>36</v>
      </c>
      <c r="L6" s="23">
        <v>457969</v>
      </c>
      <c r="M6" s="74"/>
      <c r="N6" s="73"/>
      <c r="O6" s="22" t="s">
        <v>279</v>
      </c>
      <c r="P6" s="23">
        <v>4000</v>
      </c>
    </row>
    <row r="7" spans="3:16" ht="13.5">
      <c r="C7" s="22" t="s">
        <v>147</v>
      </c>
      <c r="D7" s="23">
        <v>36807</v>
      </c>
      <c r="E7" s="28" t="s">
        <v>52</v>
      </c>
      <c r="F7" s="29">
        <v>85882</v>
      </c>
      <c r="G7" s="22" t="s">
        <v>18</v>
      </c>
      <c r="H7" s="23">
        <v>426405</v>
      </c>
      <c r="I7" s="33" t="s">
        <v>183</v>
      </c>
      <c r="J7" s="65">
        <v>69552</v>
      </c>
      <c r="K7" s="22" t="s">
        <v>37</v>
      </c>
      <c r="L7" s="23">
        <v>122292</v>
      </c>
      <c r="M7" s="74"/>
      <c r="N7" s="73"/>
      <c r="O7" s="22" t="s">
        <v>280</v>
      </c>
      <c r="P7" s="23">
        <v>15000</v>
      </c>
    </row>
    <row r="8" spans="3:16" ht="13.5" customHeight="1">
      <c r="C8" s="22" t="s">
        <v>145</v>
      </c>
      <c r="D8" s="23">
        <v>101332</v>
      </c>
      <c r="E8" s="28" t="s">
        <v>53</v>
      </c>
      <c r="F8" s="29">
        <v>216864</v>
      </c>
      <c r="G8" s="22" t="s">
        <v>19</v>
      </c>
      <c r="H8" s="23">
        <v>136976</v>
      </c>
      <c r="I8" s="33" t="s">
        <v>184</v>
      </c>
      <c r="J8" s="65">
        <v>8514</v>
      </c>
      <c r="K8" s="22" t="s">
        <v>38</v>
      </c>
      <c r="L8" s="75">
        <v>37660</v>
      </c>
      <c r="M8" s="73"/>
      <c r="O8" s="22" t="s">
        <v>281</v>
      </c>
      <c r="P8" s="23">
        <v>15000</v>
      </c>
    </row>
    <row r="9" spans="3:16" ht="13.5">
      <c r="C9" s="22" t="s">
        <v>143</v>
      </c>
      <c r="D9" s="23">
        <v>41311</v>
      </c>
      <c r="E9" s="28" t="s">
        <v>20</v>
      </c>
      <c r="F9" s="29">
        <v>0</v>
      </c>
      <c r="G9" s="22" t="s">
        <v>20</v>
      </c>
      <c r="H9" s="23">
        <v>0</v>
      </c>
      <c r="I9" s="33" t="s">
        <v>185</v>
      </c>
      <c r="J9" s="65">
        <v>19635</v>
      </c>
      <c r="K9" s="22" t="s">
        <v>39</v>
      </c>
      <c r="L9" s="23">
        <v>50000</v>
      </c>
      <c r="M9" s="73"/>
      <c r="O9" s="22" t="s">
        <v>282</v>
      </c>
      <c r="P9" s="23">
        <v>10000</v>
      </c>
    </row>
    <row r="10" spans="3:16" ht="13.5">
      <c r="C10" s="22" t="s">
        <v>151</v>
      </c>
      <c r="D10" s="23">
        <v>8000</v>
      </c>
      <c r="E10" s="28" t="s">
        <v>54</v>
      </c>
      <c r="F10" s="29">
        <v>29817</v>
      </c>
      <c r="G10" s="22" t="s">
        <v>21</v>
      </c>
      <c r="H10" s="23">
        <v>16736</v>
      </c>
      <c r="I10" s="33" t="s">
        <v>186</v>
      </c>
      <c r="J10" s="65">
        <v>42681</v>
      </c>
      <c r="K10" s="22" t="s">
        <v>40</v>
      </c>
      <c r="L10" s="23">
        <v>30303</v>
      </c>
      <c r="M10" s="73"/>
      <c r="O10" s="22" t="s">
        <v>283</v>
      </c>
      <c r="P10" s="23">
        <v>8000</v>
      </c>
    </row>
    <row r="11" spans="3:16" ht="13.5">
      <c r="C11" s="22" t="s">
        <v>148</v>
      </c>
      <c r="D11" s="23">
        <v>108890</v>
      </c>
      <c r="E11" s="28" t="s">
        <v>55</v>
      </c>
      <c r="F11" s="29">
        <v>38641</v>
      </c>
      <c r="G11" s="22" t="s">
        <v>22</v>
      </c>
      <c r="H11" s="23">
        <v>58575</v>
      </c>
      <c r="I11" s="33" t="s">
        <v>187</v>
      </c>
      <c r="J11" s="65">
        <v>30000</v>
      </c>
      <c r="K11" s="22" t="s">
        <v>41</v>
      </c>
      <c r="L11" s="23">
        <v>14940</v>
      </c>
      <c r="M11" s="73"/>
      <c r="O11" s="22" t="s">
        <v>284</v>
      </c>
      <c r="P11" s="23">
        <v>4000</v>
      </c>
    </row>
    <row r="12" spans="3:16" ht="13.5" customHeight="1">
      <c r="C12" s="22" t="s">
        <v>150</v>
      </c>
      <c r="D12" s="23">
        <v>182177</v>
      </c>
      <c r="E12" s="28" t="s">
        <v>56</v>
      </c>
      <c r="F12" s="29">
        <v>0</v>
      </c>
      <c r="G12" s="22" t="s">
        <v>23</v>
      </c>
      <c r="H12" s="23">
        <v>18508</v>
      </c>
      <c r="I12" s="33" t="s">
        <v>32</v>
      </c>
      <c r="J12" s="65">
        <v>34023</v>
      </c>
      <c r="K12" s="22" t="s">
        <v>42</v>
      </c>
      <c r="L12" s="23">
        <v>30617</v>
      </c>
      <c r="M12" s="73"/>
      <c r="O12" s="22" t="s">
        <v>285</v>
      </c>
      <c r="P12" s="23">
        <v>7000</v>
      </c>
    </row>
    <row r="13" spans="3:16" ht="13.5" customHeight="1">
      <c r="C13" s="22" t="s">
        <v>155</v>
      </c>
      <c r="D13" s="23">
        <v>97434</v>
      </c>
      <c r="E13" s="28" t="s">
        <v>57</v>
      </c>
      <c r="F13" s="29">
        <v>53027</v>
      </c>
      <c r="G13" s="22" t="s">
        <v>24</v>
      </c>
      <c r="H13" s="23">
        <v>40624</v>
      </c>
      <c r="I13" s="33"/>
      <c r="J13" s="65"/>
      <c r="K13" s="22" t="s">
        <v>43</v>
      </c>
      <c r="L13" s="23">
        <v>36787</v>
      </c>
      <c r="M13" s="73"/>
      <c r="O13" s="22" t="s">
        <v>286</v>
      </c>
      <c r="P13" s="23">
        <v>19000</v>
      </c>
    </row>
    <row r="14" spans="3:16" ht="13.5">
      <c r="C14" s="22" t="s">
        <v>149</v>
      </c>
      <c r="D14" s="23">
        <v>45685</v>
      </c>
      <c r="E14" s="28" t="s">
        <v>58</v>
      </c>
      <c r="F14" s="29">
        <v>8390</v>
      </c>
      <c r="G14" s="22" t="s">
        <v>47</v>
      </c>
      <c r="H14" s="23">
        <v>52000</v>
      </c>
      <c r="I14" s="33"/>
      <c r="J14" s="65"/>
      <c r="K14" s="22" t="s">
        <v>44</v>
      </c>
      <c r="L14" s="23">
        <v>39163</v>
      </c>
      <c r="M14" s="73"/>
      <c r="O14" s="22" t="s">
        <v>287</v>
      </c>
      <c r="P14" s="23">
        <v>4000</v>
      </c>
    </row>
    <row r="15" spans="5:16" ht="13.5">
      <c r="E15" s="28" t="s">
        <v>59</v>
      </c>
      <c r="F15" s="29">
        <v>36561</v>
      </c>
      <c r="G15" s="22" t="s">
        <v>25</v>
      </c>
      <c r="H15" s="23">
        <v>45844</v>
      </c>
      <c r="I15" s="33"/>
      <c r="J15" s="65"/>
      <c r="K15" s="22" t="s">
        <v>45</v>
      </c>
      <c r="L15" s="23">
        <v>46057</v>
      </c>
      <c r="M15" s="73"/>
      <c r="O15" s="22" t="s">
        <v>288</v>
      </c>
      <c r="P15" s="23">
        <v>5000</v>
      </c>
    </row>
    <row r="16" spans="5:16" ht="13.5">
      <c r="E16" s="28" t="s">
        <v>60</v>
      </c>
      <c r="F16" s="29">
        <v>65973</v>
      </c>
      <c r="G16" s="22" t="s">
        <v>26</v>
      </c>
      <c r="H16" s="23">
        <v>0</v>
      </c>
      <c r="I16" s="33"/>
      <c r="J16" s="65"/>
      <c r="K16" s="22" t="s">
        <v>46</v>
      </c>
      <c r="L16" s="23">
        <v>137556</v>
      </c>
      <c r="M16" s="73"/>
      <c r="O16" s="22" t="s">
        <v>289</v>
      </c>
      <c r="P16" s="23">
        <v>10000</v>
      </c>
    </row>
    <row r="17" spans="5:16" ht="13.5">
      <c r="E17" s="28" t="s">
        <v>61</v>
      </c>
      <c r="F17" s="29">
        <v>41592</v>
      </c>
      <c r="G17" s="22" t="s">
        <v>27</v>
      </c>
      <c r="H17" s="23">
        <v>12726</v>
      </c>
      <c r="I17" s="33"/>
      <c r="J17" s="65"/>
      <c r="K17" s="25"/>
      <c r="L17" s="23"/>
      <c r="M17" s="73"/>
      <c r="O17" s="22" t="s">
        <v>290</v>
      </c>
      <c r="P17" s="23">
        <v>10000</v>
      </c>
    </row>
    <row r="18" spans="5:16" ht="13.5">
      <c r="E18" s="30" t="s">
        <v>62</v>
      </c>
      <c r="F18" s="31">
        <v>10400</v>
      </c>
      <c r="G18" s="24" t="s">
        <v>28</v>
      </c>
      <c r="H18" s="23">
        <v>10584</v>
      </c>
      <c r="I18" s="6"/>
      <c r="O18" s="22" t="s">
        <v>291</v>
      </c>
      <c r="P18" s="23">
        <v>8000</v>
      </c>
    </row>
    <row r="19" spans="5:16" ht="13.5">
      <c r="E19" s="28" t="s">
        <v>63</v>
      </c>
      <c r="F19" s="29">
        <v>150077</v>
      </c>
      <c r="G19" s="22" t="s">
        <v>29</v>
      </c>
      <c r="H19" s="23">
        <v>30240</v>
      </c>
      <c r="I19" s="6"/>
      <c r="O19" s="22" t="s">
        <v>292</v>
      </c>
      <c r="P19" s="23">
        <v>10000</v>
      </c>
    </row>
    <row r="20" spans="5:16" ht="13.5">
      <c r="E20" s="19"/>
      <c r="F20" s="6"/>
      <c r="G20" s="22" t="s">
        <v>30</v>
      </c>
      <c r="H20" s="23">
        <v>27090</v>
      </c>
      <c r="I20" s="6"/>
      <c r="O20" s="22" t="s">
        <v>293</v>
      </c>
      <c r="P20" s="23">
        <v>3000</v>
      </c>
    </row>
    <row r="21" spans="5:16" ht="13.5">
      <c r="E21" s="19"/>
      <c r="F21" s="6"/>
      <c r="G21" s="22" t="s">
        <v>31</v>
      </c>
      <c r="H21" s="23">
        <v>132289</v>
      </c>
      <c r="I21" s="6"/>
      <c r="O21" s="22" t="s">
        <v>294</v>
      </c>
      <c r="P21" s="23">
        <v>50000</v>
      </c>
    </row>
    <row r="22" spans="5:16" ht="13.5">
      <c r="E22" s="19"/>
      <c r="F22" s="6"/>
      <c r="G22" s="22" t="s">
        <v>32</v>
      </c>
      <c r="H22" s="23">
        <v>0</v>
      </c>
      <c r="I22" s="6"/>
      <c r="O22" s="22" t="s">
        <v>295</v>
      </c>
      <c r="P22" s="23">
        <v>15000</v>
      </c>
    </row>
    <row r="23" spans="15:16" ht="13.5">
      <c r="O23" s="22" t="s">
        <v>296</v>
      </c>
      <c r="P23" s="23">
        <v>24000</v>
      </c>
    </row>
    <row r="24" spans="15:16" ht="13.5">
      <c r="O24" s="22" t="s">
        <v>297</v>
      </c>
      <c r="P24" s="23">
        <v>30000</v>
      </c>
    </row>
    <row r="25" spans="15:16" ht="13.5">
      <c r="O25" s="22" t="s">
        <v>298</v>
      </c>
      <c r="P25" s="23">
        <v>20000</v>
      </c>
    </row>
    <row r="26" spans="15:16" ht="13.5">
      <c r="O26" s="22" t="s">
        <v>45</v>
      </c>
      <c r="P26" s="23">
        <v>20000</v>
      </c>
    </row>
    <row r="27" spans="15:16" ht="13.5">
      <c r="O27" s="22" t="s">
        <v>299</v>
      </c>
      <c r="P27" s="23">
        <v>25000</v>
      </c>
    </row>
    <row r="28" spans="15:16" ht="13.5">
      <c r="O28" s="22" t="s">
        <v>191</v>
      </c>
      <c r="P28" s="23">
        <v>320000</v>
      </c>
    </row>
    <row r="29" spans="15:16" ht="13.5">
      <c r="O29" s="22" t="s">
        <v>300</v>
      </c>
      <c r="P29" s="23">
        <v>45000</v>
      </c>
    </row>
    <row r="30" spans="15:16" ht="13.5">
      <c r="O30" s="22" t="s">
        <v>301</v>
      </c>
      <c r="P30" s="23">
        <v>55000</v>
      </c>
    </row>
    <row r="31" spans="15:16" ht="13.5">
      <c r="O31" s="22" t="s">
        <v>302</v>
      </c>
      <c r="P31" s="23">
        <v>150000</v>
      </c>
    </row>
    <row r="32" spans="15:16" ht="13.5">
      <c r="O32" s="22" t="s">
        <v>118</v>
      </c>
      <c r="P32" s="23">
        <v>95000</v>
      </c>
    </row>
    <row r="33" spans="1:17" s="53" customFormat="1" ht="45.75" customHeight="1">
      <c r="A33" s="45" t="s">
        <v>174</v>
      </c>
      <c r="B33" s="45"/>
      <c r="C33" s="46"/>
      <c r="D33" s="47">
        <f>SUM(D3:D23)</f>
        <v>1428000</v>
      </c>
      <c r="E33" s="47"/>
      <c r="F33" s="47">
        <f>SUM(F3:F23)</f>
        <v>2212999</v>
      </c>
      <c r="G33" s="47"/>
      <c r="H33" s="47">
        <f>SUM(H3:H23)</f>
        <v>2134000</v>
      </c>
      <c r="I33" s="47"/>
      <c r="J33" s="47">
        <f>SUM(J3:J23)</f>
        <v>2098996</v>
      </c>
      <c r="K33" s="47"/>
      <c r="L33" s="47">
        <f>SUM(L3:L23)</f>
        <v>2381977</v>
      </c>
      <c r="M33" s="47"/>
      <c r="N33" s="47">
        <f>SUM(N3:N23)</f>
        <v>1128488</v>
      </c>
      <c r="O33" s="47"/>
      <c r="P33" s="47">
        <f>SUM(P3:P32)</f>
        <v>1054000</v>
      </c>
      <c r="Q33" s="92" t="s">
        <v>277</v>
      </c>
    </row>
    <row r="34" spans="1:17" s="53" customFormat="1" ht="40.5" customHeight="1">
      <c r="A34" s="149" t="s">
        <v>175</v>
      </c>
      <c r="B34" s="54" t="s">
        <v>177</v>
      </c>
      <c r="C34" s="55"/>
      <c r="D34" s="56">
        <f>+D6</f>
        <v>100514</v>
      </c>
      <c r="E34" s="55"/>
      <c r="F34" s="61">
        <f>+F18+F17+F16+F15+F11+F10</f>
        <v>222984</v>
      </c>
      <c r="G34" s="57"/>
      <c r="H34" s="58">
        <f>+H10+H11+H12+H13+H14</f>
        <v>186443</v>
      </c>
      <c r="I34" s="55"/>
      <c r="J34" s="61">
        <f>+J10+J11</f>
        <v>72681</v>
      </c>
      <c r="K34" s="59"/>
      <c r="L34" s="61">
        <f>+L8+L9+L11+L12+L13+L14</f>
        <v>209167</v>
      </c>
      <c r="M34" s="55"/>
      <c r="N34" s="57"/>
      <c r="O34" s="57"/>
      <c r="P34" s="60">
        <f>SUM(P3:P20)</f>
        <v>205000</v>
      </c>
      <c r="Q34" s="93"/>
    </row>
    <row r="35" spans="1:17" s="53" customFormat="1" ht="40.5" customHeight="1">
      <c r="A35" s="149"/>
      <c r="B35" s="54" t="s">
        <v>178</v>
      </c>
      <c r="C35" s="55"/>
      <c r="D35" s="62">
        <f>+D34/D33</f>
        <v>0.07038795518207283</v>
      </c>
      <c r="E35" s="55"/>
      <c r="F35" s="62">
        <f>+F34/F33</f>
        <v>0.10076100350700565</v>
      </c>
      <c r="G35" s="57"/>
      <c r="H35" s="62">
        <f>+H34/H33</f>
        <v>0.08736785379568884</v>
      </c>
      <c r="I35" s="55"/>
      <c r="J35" s="62">
        <f>+J34/J33</f>
        <v>0.0346265547909572</v>
      </c>
      <c r="K35" s="62"/>
      <c r="L35" s="62">
        <f>+L34/L33</f>
        <v>0.08781235083294255</v>
      </c>
      <c r="M35" s="55"/>
      <c r="N35" s="57"/>
      <c r="O35" s="57"/>
      <c r="P35" s="62">
        <f>+P34/P33</f>
        <v>0.19449715370018975</v>
      </c>
      <c r="Q35" s="94">
        <f>SUM(C35:P35)/6</f>
        <v>0.09590881196814281</v>
      </c>
    </row>
    <row r="36" spans="1:17" s="53" customFormat="1" ht="42" customHeight="1">
      <c r="A36" s="150" t="s">
        <v>176</v>
      </c>
      <c r="B36" s="45" t="s">
        <v>177</v>
      </c>
      <c r="C36" s="46"/>
      <c r="D36" s="47">
        <f>+D3+D4+D5</f>
        <v>705850</v>
      </c>
      <c r="E36" s="46"/>
      <c r="F36" s="52">
        <f>+F3+F4+F5+F6</f>
        <v>1475775</v>
      </c>
      <c r="G36" s="48"/>
      <c r="H36" s="49">
        <f>+H5+H6+H7</f>
        <v>1047833</v>
      </c>
      <c r="I36" s="46"/>
      <c r="J36" s="52">
        <f>+J3</f>
        <v>1460385</v>
      </c>
      <c r="K36" s="50"/>
      <c r="L36" s="52">
        <f>+L4+L5+L6</f>
        <v>1565357</v>
      </c>
      <c r="M36" s="46"/>
      <c r="N36" s="48"/>
      <c r="O36" s="48"/>
      <c r="P36" s="51">
        <f>+P28+P31</f>
        <v>470000</v>
      </c>
      <c r="Q36" s="93"/>
    </row>
    <row r="37" spans="1:17" s="53" customFormat="1" ht="42" customHeight="1">
      <c r="A37" s="150"/>
      <c r="B37" s="45" t="s">
        <v>178</v>
      </c>
      <c r="C37" s="46"/>
      <c r="D37" s="64">
        <f>+D36/D33</f>
        <v>0.49429271708683475</v>
      </c>
      <c r="E37" s="46"/>
      <c r="F37" s="64">
        <f>+F36/F33</f>
        <v>0.666866546256912</v>
      </c>
      <c r="G37" s="48"/>
      <c r="H37" s="64">
        <f>+H36/H33</f>
        <v>0.4910182755388941</v>
      </c>
      <c r="I37" s="46"/>
      <c r="J37" s="64">
        <f>+J36/J33</f>
        <v>0.6957540652769229</v>
      </c>
      <c r="K37" s="64"/>
      <c r="L37" s="64">
        <f>+L36/L33</f>
        <v>0.6571671346952552</v>
      </c>
      <c r="M37" s="46"/>
      <c r="N37" s="48"/>
      <c r="O37" s="48"/>
      <c r="P37" s="64">
        <f>+P36/P33</f>
        <v>0.4459203036053131</v>
      </c>
      <c r="Q37" s="94">
        <f>SUM(C37:P37)/6</f>
        <v>0.575169840410022</v>
      </c>
    </row>
  </sheetData>
  <sheetProtection/>
  <mergeCells count="10">
    <mergeCell ref="O1:P1"/>
    <mergeCell ref="G1:H1"/>
    <mergeCell ref="A34:A35"/>
    <mergeCell ref="A36:A37"/>
    <mergeCell ref="C1:D1"/>
    <mergeCell ref="E1:F1"/>
    <mergeCell ref="M1:N1"/>
    <mergeCell ref="M4:N5"/>
    <mergeCell ref="K1:L1"/>
    <mergeCell ref="I1:J1"/>
  </mergeCells>
  <printOptions/>
  <pageMargins left="0.787" right="0.787" top="0.71" bottom="0.984" header="0.512" footer="0.512"/>
  <pageSetup horizontalDpi="600" verticalDpi="600" orientation="landscape" paperSize="9" scale="75" r:id="rId1"/>
  <headerFooter alignWithMargins="0">
    <oddHeader>&amp;L決算予算調査総括表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8"/>
  <sheetViews>
    <sheetView zoomScale="145" zoomScaleNormal="145" zoomScalePageLayoutView="0" workbookViewId="0" topLeftCell="A1">
      <selection activeCell="E21" sqref="E21"/>
    </sheetView>
  </sheetViews>
  <sheetFormatPr defaultColWidth="9.00390625" defaultRowHeight="13.5"/>
  <sheetData>
    <row r="1" spans="2:3" ht="14.25" thickBot="1">
      <c r="B1" s="153" t="s">
        <v>336</v>
      </c>
      <c r="C1" s="148"/>
    </row>
    <row r="2" spans="2:3" ht="13.5">
      <c r="B2" s="13" t="s">
        <v>71</v>
      </c>
      <c r="C2" s="126" t="s">
        <v>73</v>
      </c>
    </row>
    <row r="3" spans="2:3" ht="13.5">
      <c r="B3" s="12" t="s">
        <v>266</v>
      </c>
      <c r="C3" s="127">
        <v>480000</v>
      </c>
    </row>
    <row r="4" spans="2:3" ht="13.5">
      <c r="B4" s="12" t="s">
        <v>267</v>
      </c>
      <c r="C4" s="127">
        <v>250000</v>
      </c>
    </row>
    <row r="5" spans="2:3" ht="13.5">
      <c r="B5" s="12" t="s">
        <v>17</v>
      </c>
      <c r="C5" s="127">
        <v>350000</v>
      </c>
    </row>
    <row r="6" spans="2:3" ht="13.5">
      <c r="B6" s="12" t="s">
        <v>16</v>
      </c>
      <c r="C6" s="127">
        <v>280000</v>
      </c>
    </row>
    <row r="7" spans="2:3" ht="13.5">
      <c r="B7" s="12" t="s">
        <v>125</v>
      </c>
      <c r="C7" s="127">
        <v>80000</v>
      </c>
    </row>
    <row r="8" spans="2:3" ht="13.5">
      <c r="B8" s="14" t="s">
        <v>268</v>
      </c>
      <c r="C8" s="128">
        <v>100000</v>
      </c>
    </row>
    <row r="9" spans="2:3" ht="13.5">
      <c r="B9" s="14" t="s">
        <v>269</v>
      </c>
      <c r="C9" s="128">
        <v>100000</v>
      </c>
    </row>
    <row r="10" spans="2:3" ht="13.5">
      <c r="B10" s="14" t="s">
        <v>270</v>
      </c>
      <c r="C10" s="128">
        <v>5000</v>
      </c>
    </row>
    <row r="11" spans="2:3" ht="13.5">
      <c r="B11" s="14" t="s">
        <v>271</v>
      </c>
      <c r="C11" s="128">
        <v>60000</v>
      </c>
    </row>
    <row r="12" spans="2:3" ht="13.5">
      <c r="B12" s="14" t="s">
        <v>206</v>
      </c>
      <c r="C12" s="128">
        <v>30000</v>
      </c>
    </row>
    <row r="13" spans="2:3" ht="13.5">
      <c r="B13" s="14" t="s">
        <v>272</v>
      </c>
      <c r="C13" s="128">
        <v>20000</v>
      </c>
    </row>
    <row r="14" spans="2:3" ht="13.5">
      <c r="B14" s="14" t="s">
        <v>273</v>
      </c>
      <c r="C14" s="128">
        <v>30000</v>
      </c>
    </row>
    <row r="15" spans="2:3" ht="13.5">
      <c r="B15" s="14" t="s">
        <v>274</v>
      </c>
      <c r="C15" s="128">
        <v>25000</v>
      </c>
    </row>
    <row r="16" spans="2:3" ht="13.5">
      <c r="B16" s="14" t="s">
        <v>275</v>
      </c>
      <c r="C16" s="128">
        <v>90000</v>
      </c>
    </row>
    <row r="17" spans="2:3" ht="14.25" thickBot="1">
      <c r="B17" s="129" t="s">
        <v>32</v>
      </c>
      <c r="C17" s="130">
        <v>100000</v>
      </c>
    </row>
    <row r="24" spans="1:3" s="53" customFormat="1" ht="45.75" customHeight="1">
      <c r="A24" s="45" t="s">
        <v>174</v>
      </c>
      <c r="B24" s="45"/>
      <c r="C24" s="52">
        <f>SUM(C3:C23)</f>
        <v>2000000</v>
      </c>
    </row>
    <row r="25" spans="1:3" s="53" customFormat="1" ht="40.5" customHeight="1">
      <c r="A25" s="149" t="s">
        <v>175</v>
      </c>
      <c r="B25" s="54" t="s">
        <v>177</v>
      </c>
      <c r="C25" s="61">
        <f>+C8+C9</f>
        <v>200000</v>
      </c>
    </row>
    <row r="26" spans="1:3" s="53" customFormat="1" ht="40.5" customHeight="1">
      <c r="A26" s="149"/>
      <c r="B26" s="54" t="s">
        <v>178</v>
      </c>
      <c r="C26" s="62">
        <f>+C25/C24</f>
        <v>0.1</v>
      </c>
    </row>
    <row r="27" spans="1:3" s="53" customFormat="1" ht="42" customHeight="1">
      <c r="A27" s="150" t="s">
        <v>176</v>
      </c>
      <c r="B27" s="45" t="s">
        <v>177</v>
      </c>
      <c r="C27" s="52">
        <f>+C3+C4+C5+C6</f>
        <v>1360000</v>
      </c>
    </row>
    <row r="28" spans="1:3" s="53" customFormat="1" ht="42" customHeight="1">
      <c r="A28" s="150"/>
      <c r="B28" s="45" t="s">
        <v>178</v>
      </c>
      <c r="C28" s="64">
        <f>+C27/C24</f>
        <v>0.68</v>
      </c>
    </row>
  </sheetData>
  <sheetProtection/>
  <mergeCells count="3">
    <mergeCell ref="A25:A26"/>
    <mergeCell ref="A27:A28"/>
    <mergeCell ref="B1:C1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tosio</dc:creator>
  <cp:keywords/>
  <dc:description/>
  <cp:lastModifiedBy>tosio</cp:lastModifiedBy>
  <cp:lastPrinted>2009-06-10T06:05:32Z</cp:lastPrinted>
  <dcterms:created xsi:type="dcterms:W3CDTF">2009-05-11T02:01:01Z</dcterms:created>
  <dcterms:modified xsi:type="dcterms:W3CDTF">2009-10-15T09:01:47Z</dcterms:modified>
  <cp:category/>
  <cp:version/>
  <cp:contentType/>
  <cp:contentStatus/>
</cp:coreProperties>
</file>