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11700" windowHeight="5595"/>
  </bookViews>
  <sheets>
    <sheet name="様式" sheetId="10" r:id="rId1"/>
    <sheet name="データ" sheetId="3" r:id="rId2"/>
  </sheets>
  <definedNames>
    <definedName name="_xlnm.Print_Area" localSheetId="0">様式!$A$1:$T$76</definedName>
    <definedName name="祝日">データ!$C$5:$C$26</definedName>
    <definedName name="祝日一覧">データ!$C$5:$D$26</definedName>
  </definedNames>
  <calcPr calcId="145621"/>
</workbook>
</file>

<file path=xl/calcChain.xml><?xml version="1.0" encoding="utf-8"?>
<calcChain xmlns="http://schemas.openxmlformats.org/spreadsheetml/2006/main">
  <c r="R29" i="10" l="1"/>
  <c r="R36" i="10"/>
  <c r="R74" i="10"/>
  <c r="R71" i="10"/>
  <c r="R67" i="10"/>
  <c r="R33" i="10"/>
  <c r="R11" i="10"/>
  <c r="O12" i="10" l="1"/>
  <c r="C2" i="3"/>
  <c r="C18" i="3" s="1"/>
  <c r="C19" i="3" s="1"/>
  <c r="K3" i="3"/>
  <c r="I3" i="3"/>
  <c r="G3" i="3"/>
  <c r="G4" i="3" s="1"/>
  <c r="G5" i="3" s="1"/>
  <c r="G6" i="3" s="1"/>
  <c r="AC3" i="3"/>
  <c r="AA3" i="3"/>
  <c r="Y3" i="3"/>
  <c r="Y4" i="3" s="1"/>
  <c r="W3" i="3"/>
  <c r="U3" i="3"/>
  <c r="U4" i="3" s="1"/>
  <c r="S3" i="3"/>
  <c r="Q3" i="3"/>
  <c r="O3" i="3"/>
  <c r="M3" i="3"/>
  <c r="R49" i="10"/>
  <c r="P2" i="10"/>
  <c r="O2" i="10"/>
  <c r="Q4" i="3" l="1"/>
  <c r="M4" i="3"/>
  <c r="C21" i="3"/>
  <c r="C22" i="3" s="1"/>
  <c r="C25" i="3"/>
  <c r="C26" i="3" s="1"/>
  <c r="W4" i="3"/>
  <c r="W5" i="3" s="1"/>
  <c r="C23" i="3"/>
  <c r="C24" i="3" s="1"/>
  <c r="C6" i="3"/>
  <c r="C7" i="3" s="1"/>
  <c r="U5" i="3"/>
  <c r="C13" i="3"/>
  <c r="AC4" i="3"/>
  <c r="C8" i="3"/>
  <c r="C9" i="3" s="1"/>
  <c r="C17" i="3"/>
  <c r="C14" i="3"/>
  <c r="C15" i="3" s="1"/>
  <c r="C10" i="3"/>
  <c r="C11" i="3" s="1"/>
  <c r="C16" i="3"/>
  <c r="C5" i="3"/>
  <c r="C20" i="3"/>
  <c r="I4" i="3"/>
  <c r="G7" i="3"/>
  <c r="K4" i="3"/>
  <c r="S4" i="3"/>
  <c r="O4" i="3"/>
  <c r="Y5" i="3"/>
  <c r="AA4" i="3"/>
  <c r="C12" i="3"/>
  <c r="M5" i="3" l="1"/>
  <c r="M6" i="3" s="1"/>
  <c r="Q5" i="3"/>
  <c r="R5" i="3" s="1"/>
  <c r="D34" i="10" s="1"/>
  <c r="AB3" i="3"/>
  <c r="B66" i="10" s="1"/>
  <c r="AC5" i="3"/>
  <c r="T3" i="3"/>
  <c r="B42" i="10" s="1"/>
  <c r="H6" i="3"/>
  <c r="E4" i="10" s="1"/>
  <c r="U6" i="3"/>
  <c r="V6" i="3" s="1"/>
  <c r="E48" i="10" s="1"/>
  <c r="X4" i="3"/>
  <c r="C54" i="10" s="1"/>
  <c r="V3" i="3"/>
  <c r="B48" i="10" s="1"/>
  <c r="Z4" i="3"/>
  <c r="C60" i="10" s="1"/>
  <c r="R4" i="3"/>
  <c r="C34" i="10" s="1"/>
  <c r="R3" i="3"/>
  <c r="B34" i="10" s="1"/>
  <c r="AD3" i="3"/>
  <c r="B72" i="10" s="1"/>
  <c r="L3" i="3"/>
  <c r="B16" i="10" s="1"/>
  <c r="N4" i="3"/>
  <c r="C22" i="10" s="1"/>
  <c r="P3" i="3"/>
  <c r="B28" i="10" s="1"/>
  <c r="O5" i="3"/>
  <c r="P4" i="3"/>
  <c r="C28" i="10" s="1"/>
  <c r="I5" i="3"/>
  <c r="J4" i="3"/>
  <c r="C10" i="10" s="1"/>
  <c r="V4" i="3"/>
  <c r="C48" i="10" s="1"/>
  <c r="V5" i="3"/>
  <c r="D48" i="10" s="1"/>
  <c r="N3" i="3"/>
  <c r="B22" i="10" s="1"/>
  <c r="AD4" i="3"/>
  <c r="C72" i="10" s="1"/>
  <c r="S5" i="3"/>
  <c r="T4" i="3"/>
  <c r="C42" i="10" s="1"/>
  <c r="X3" i="3"/>
  <c r="B54" i="10" s="1"/>
  <c r="H7" i="3"/>
  <c r="F4" i="10" s="1"/>
  <c r="G8" i="3"/>
  <c r="J3" i="3"/>
  <c r="B10" i="10" s="1"/>
  <c r="Z3" i="3"/>
  <c r="B60" i="10" s="1"/>
  <c r="AA5" i="3"/>
  <c r="AB4" i="3"/>
  <c r="C66" i="10" s="1"/>
  <c r="K5" i="3"/>
  <c r="L4" i="3"/>
  <c r="C16" i="10" s="1"/>
  <c r="W6" i="3"/>
  <c r="X5" i="3"/>
  <c r="D54" i="10" s="1"/>
  <c r="Y6" i="3"/>
  <c r="Z5" i="3"/>
  <c r="D60" i="10" s="1"/>
  <c r="N5" i="3" l="1"/>
  <c r="D22" i="10" s="1"/>
  <c r="Q6" i="3"/>
  <c r="R6" i="3" s="1"/>
  <c r="E34" i="10" s="1"/>
  <c r="U7" i="3"/>
  <c r="V7" i="3" s="1"/>
  <c r="F48" i="10" s="1"/>
  <c r="AC6" i="3"/>
  <c r="AD5" i="3"/>
  <c r="D72" i="10" s="1"/>
  <c r="Y7" i="3"/>
  <c r="Z6" i="3"/>
  <c r="E60" i="10" s="1"/>
  <c r="AB5" i="3"/>
  <c r="D66" i="10" s="1"/>
  <c r="AA6" i="3"/>
  <c r="J5" i="3"/>
  <c r="D10" i="10" s="1"/>
  <c r="I6" i="3"/>
  <c r="P5" i="3"/>
  <c r="D28" i="10" s="1"/>
  <c r="O6" i="3"/>
  <c r="K6" i="3"/>
  <c r="L5" i="3"/>
  <c r="D16" i="10" s="1"/>
  <c r="S6" i="3"/>
  <c r="T5" i="3"/>
  <c r="D42" i="10" s="1"/>
  <c r="G9" i="3"/>
  <c r="H8" i="3"/>
  <c r="G4" i="10" s="1"/>
  <c r="M7" i="3"/>
  <c r="N6" i="3"/>
  <c r="E22" i="10" s="1"/>
  <c r="W7" i="3"/>
  <c r="X6" i="3"/>
  <c r="E54" i="10" s="1"/>
  <c r="Q7" i="3" l="1"/>
  <c r="R7" i="3" s="1"/>
  <c r="F34" i="10" s="1"/>
  <c r="U8" i="3"/>
  <c r="AC7" i="3"/>
  <c r="AD6" i="3"/>
  <c r="E72" i="10" s="1"/>
  <c r="X7" i="3"/>
  <c r="F54" i="10" s="1"/>
  <c r="W8" i="3"/>
  <c r="S7" i="3"/>
  <c r="T6" i="3"/>
  <c r="E42" i="10" s="1"/>
  <c r="P6" i="3"/>
  <c r="E28" i="10" s="1"/>
  <c r="O7" i="3"/>
  <c r="I7" i="3"/>
  <c r="J6" i="3"/>
  <c r="E10" i="10" s="1"/>
  <c r="L6" i="3"/>
  <c r="E16" i="10" s="1"/>
  <c r="K7" i="3"/>
  <c r="N7" i="3"/>
  <c r="F22" i="10" s="1"/>
  <c r="M8" i="3"/>
  <c r="Y8" i="3"/>
  <c r="Z7" i="3"/>
  <c r="F60" i="10" s="1"/>
  <c r="H9" i="3"/>
  <c r="H4" i="10" s="1"/>
  <c r="G10" i="3"/>
  <c r="AA7" i="3"/>
  <c r="AB6" i="3"/>
  <c r="E66" i="10" s="1"/>
  <c r="Q8" i="3" l="1"/>
  <c r="Q9" i="3" s="1"/>
  <c r="V8" i="3"/>
  <c r="G48" i="10" s="1"/>
  <c r="U9" i="3"/>
  <c r="V9" i="3" s="1"/>
  <c r="H48" i="10" s="1"/>
  <c r="AC8" i="3"/>
  <c r="AD7" i="3"/>
  <c r="F72" i="10" s="1"/>
  <c r="Y9" i="3"/>
  <c r="Z8" i="3"/>
  <c r="G60" i="10" s="1"/>
  <c r="W9" i="3"/>
  <c r="X8" i="3"/>
  <c r="G54" i="10" s="1"/>
  <c r="AA8" i="3"/>
  <c r="AB7" i="3"/>
  <c r="F66" i="10" s="1"/>
  <c r="G11" i="3"/>
  <c r="H10" i="3"/>
  <c r="I4" i="10" s="1"/>
  <c r="M9" i="3"/>
  <c r="N8" i="3"/>
  <c r="G22" i="10" s="1"/>
  <c r="K8" i="3"/>
  <c r="L7" i="3"/>
  <c r="F16" i="10" s="1"/>
  <c r="O8" i="3"/>
  <c r="P7" i="3"/>
  <c r="F28" i="10" s="1"/>
  <c r="T7" i="3"/>
  <c r="F42" i="10" s="1"/>
  <c r="S8" i="3"/>
  <c r="I8" i="3"/>
  <c r="J7" i="3"/>
  <c r="F10" i="10" s="1"/>
  <c r="R8" i="3" l="1"/>
  <c r="G34" i="10" s="1"/>
  <c r="U10" i="3"/>
  <c r="V10" i="3" s="1"/>
  <c r="I48" i="10" s="1"/>
  <c r="AC9" i="3"/>
  <c r="AD8" i="3"/>
  <c r="G72" i="10" s="1"/>
  <c r="G12" i="3"/>
  <c r="H11" i="3"/>
  <c r="J4" i="10" s="1"/>
  <c r="Z9" i="3"/>
  <c r="H60" i="10" s="1"/>
  <c r="Y10" i="3"/>
  <c r="S9" i="3"/>
  <c r="T8" i="3"/>
  <c r="G42" i="10" s="1"/>
  <c r="W10" i="3"/>
  <c r="X9" i="3"/>
  <c r="H54" i="10" s="1"/>
  <c r="N9" i="3"/>
  <c r="H22" i="10" s="1"/>
  <c r="M10" i="3"/>
  <c r="L8" i="3"/>
  <c r="G16" i="10" s="1"/>
  <c r="K9" i="3"/>
  <c r="AB8" i="3"/>
  <c r="G66" i="10" s="1"/>
  <c r="AA9" i="3"/>
  <c r="J8" i="3"/>
  <c r="G10" i="10" s="1"/>
  <c r="I9" i="3"/>
  <c r="P8" i="3"/>
  <c r="G28" i="10" s="1"/>
  <c r="O9" i="3"/>
  <c r="Q10" i="3"/>
  <c r="R9" i="3"/>
  <c r="H34" i="10" s="1"/>
  <c r="U11" i="3" l="1"/>
  <c r="J48" i="10" s="1"/>
  <c r="AC10" i="3"/>
  <c r="AD9" i="3"/>
  <c r="H72" i="10" s="1"/>
  <c r="L9" i="3"/>
  <c r="H16" i="10" s="1"/>
  <c r="K10" i="3"/>
  <c r="R10" i="3"/>
  <c r="I34" i="10" s="1"/>
  <c r="Q11" i="3"/>
  <c r="AB9" i="3"/>
  <c r="H66" i="10" s="1"/>
  <c r="AA10" i="3"/>
  <c r="N10" i="3"/>
  <c r="I22" i="10" s="1"/>
  <c r="M11" i="3"/>
  <c r="Y11" i="3"/>
  <c r="Z10" i="3"/>
  <c r="I60" i="10" s="1"/>
  <c r="J9" i="3"/>
  <c r="H10" i="10" s="1"/>
  <c r="I10" i="3"/>
  <c r="P9" i="3"/>
  <c r="H28" i="10" s="1"/>
  <c r="O10" i="3"/>
  <c r="X10" i="3"/>
  <c r="I54" i="10" s="1"/>
  <c r="W11" i="3"/>
  <c r="T9" i="3"/>
  <c r="H42" i="10" s="1"/>
  <c r="S10" i="3"/>
  <c r="G13" i="3"/>
  <c r="H12" i="3"/>
  <c r="K4" i="10" s="1"/>
  <c r="U12" i="3" l="1"/>
  <c r="U13" i="3" s="1"/>
  <c r="V11" i="3"/>
  <c r="AC11" i="3"/>
  <c r="AD10" i="3"/>
  <c r="I72" i="10" s="1"/>
  <c r="N11" i="3"/>
  <c r="J22" i="10" s="1"/>
  <c r="M12" i="3"/>
  <c r="AA11" i="3"/>
  <c r="AB10" i="3"/>
  <c r="I66" i="10" s="1"/>
  <c r="S11" i="3"/>
  <c r="T10" i="3"/>
  <c r="I42" i="10" s="1"/>
  <c r="J10" i="3"/>
  <c r="I10" i="10" s="1"/>
  <c r="I11" i="3"/>
  <c r="L10" i="3"/>
  <c r="I16" i="10" s="1"/>
  <c r="K11" i="3"/>
  <c r="P10" i="3"/>
  <c r="I28" i="10" s="1"/>
  <c r="O11" i="3"/>
  <c r="V12" i="3"/>
  <c r="R11" i="3"/>
  <c r="J34" i="10" s="1"/>
  <c r="Q12" i="3"/>
  <c r="H13" i="3"/>
  <c r="L4" i="10" s="1"/>
  <c r="G14" i="3"/>
  <c r="W12" i="3"/>
  <c r="X11" i="3"/>
  <c r="J54" i="10" s="1"/>
  <c r="Y12" i="3"/>
  <c r="Z11" i="3"/>
  <c r="J60" i="10" s="1"/>
  <c r="K48" i="10" l="1"/>
  <c r="AD11" i="3"/>
  <c r="J72" i="10" s="1"/>
  <c r="AC12" i="3"/>
  <c r="Z12" i="3"/>
  <c r="K60" i="10" s="1"/>
  <c r="Y13" i="3"/>
  <c r="H14" i="3"/>
  <c r="M4" i="10" s="1"/>
  <c r="G15" i="3"/>
  <c r="O12" i="3"/>
  <c r="P11" i="3"/>
  <c r="J28" i="10" s="1"/>
  <c r="I12" i="3"/>
  <c r="J11" i="3"/>
  <c r="J10" i="10" s="1"/>
  <c r="S12" i="3"/>
  <c r="T11" i="3"/>
  <c r="J42" i="10" s="1"/>
  <c r="N12" i="3"/>
  <c r="K22" i="10" s="1"/>
  <c r="M13" i="3"/>
  <c r="X12" i="3"/>
  <c r="K54" i="10" s="1"/>
  <c r="W13" i="3"/>
  <c r="R12" i="3"/>
  <c r="K34" i="10" s="1"/>
  <c r="Q13" i="3"/>
  <c r="L11" i="3"/>
  <c r="J16" i="10" s="1"/>
  <c r="K12" i="3"/>
  <c r="AA12" i="3"/>
  <c r="AB11" i="3"/>
  <c r="J66" i="10" s="1"/>
  <c r="L48" i="10"/>
  <c r="U14" i="3"/>
  <c r="V13" i="3"/>
  <c r="AC13" i="3" l="1"/>
  <c r="AD12" i="3"/>
  <c r="K72" i="10" s="1"/>
  <c r="N13" i="3"/>
  <c r="L22" i="10" s="1"/>
  <c r="M14" i="3"/>
  <c r="T12" i="3"/>
  <c r="K42" i="10" s="1"/>
  <c r="S13" i="3"/>
  <c r="R13" i="3"/>
  <c r="L34" i="10" s="1"/>
  <c r="Q14" i="3"/>
  <c r="X13" i="3"/>
  <c r="L54" i="10" s="1"/>
  <c r="W14" i="3"/>
  <c r="P12" i="3"/>
  <c r="K28" i="10" s="1"/>
  <c r="O13" i="3"/>
  <c r="J12" i="3"/>
  <c r="K10" i="10" s="1"/>
  <c r="I13" i="3"/>
  <c r="M48" i="10"/>
  <c r="U15" i="3"/>
  <c r="V14" i="3"/>
  <c r="AA13" i="3"/>
  <c r="AB12" i="3"/>
  <c r="K66" i="10" s="1"/>
  <c r="K13" i="3"/>
  <c r="L12" i="3"/>
  <c r="K16" i="10" s="1"/>
  <c r="Z13" i="3"/>
  <c r="L60" i="10" s="1"/>
  <c r="Y14" i="3"/>
  <c r="G16" i="3"/>
  <c r="H15" i="3"/>
  <c r="N4" i="10" s="1"/>
  <c r="AD13" i="3" l="1"/>
  <c r="L72" i="10" s="1"/>
  <c r="AC14" i="3"/>
  <c r="U16" i="3"/>
  <c r="V15" i="3"/>
  <c r="N48" i="10"/>
  <c r="W15" i="3"/>
  <c r="X14" i="3"/>
  <c r="M54" i="10" s="1"/>
  <c r="T13" i="3"/>
  <c r="L42" i="10" s="1"/>
  <c r="S14" i="3"/>
  <c r="AA14" i="3"/>
  <c r="AB13" i="3"/>
  <c r="L66" i="10" s="1"/>
  <c r="I14" i="3"/>
  <c r="J13" i="3"/>
  <c r="L10" i="10" s="1"/>
  <c r="G17" i="3"/>
  <c r="H16" i="3"/>
  <c r="O4" i="10" s="1"/>
  <c r="L13" i="3"/>
  <c r="L16" i="10" s="1"/>
  <c r="K14" i="3"/>
  <c r="R14" i="3"/>
  <c r="M34" i="10" s="1"/>
  <c r="Q15" i="3"/>
  <c r="Z14" i="3"/>
  <c r="M60" i="10" s="1"/>
  <c r="Y15" i="3"/>
  <c r="P13" i="3"/>
  <c r="L28" i="10" s="1"/>
  <c r="O14" i="3"/>
  <c r="N14" i="3"/>
  <c r="M22" i="10" s="1"/>
  <c r="M15" i="3"/>
  <c r="AD14" i="3" l="1"/>
  <c r="M72" i="10" s="1"/>
  <c r="AC15" i="3"/>
  <c r="R15" i="3"/>
  <c r="N34" i="10" s="1"/>
  <c r="Q16" i="3"/>
  <c r="Z15" i="3"/>
  <c r="N60" i="10" s="1"/>
  <c r="Y16" i="3"/>
  <c r="H17" i="3"/>
  <c r="P4" i="10" s="1"/>
  <c r="G18" i="3"/>
  <c r="AA15" i="3"/>
  <c r="AB14" i="3"/>
  <c r="M66" i="10" s="1"/>
  <c r="N15" i="3"/>
  <c r="N22" i="10" s="1"/>
  <c r="M16" i="3"/>
  <c r="O15" i="3"/>
  <c r="P14" i="3"/>
  <c r="M28" i="10" s="1"/>
  <c r="K15" i="3"/>
  <c r="L14" i="3"/>
  <c r="M16" i="10" s="1"/>
  <c r="I15" i="3"/>
  <c r="J14" i="3"/>
  <c r="M10" i="10" s="1"/>
  <c r="T14" i="3"/>
  <c r="M42" i="10" s="1"/>
  <c r="S15" i="3"/>
  <c r="X15" i="3"/>
  <c r="N54" i="10" s="1"/>
  <c r="W16" i="3"/>
  <c r="O48" i="10"/>
  <c r="U17" i="3"/>
  <c r="V16" i="3"/>
  <c r="AD15" i="3" l="1"/>
  <c r="N72" i="10" s="1"/>
  <c r="AC16" i="3"/>
  <c r="T15" i="3"/>
  <c r="N42" i="10" s="1"/>
  <c r="S16" i="3"/>
  <c r="I16" i="3"/>
  <c r="J15" i="3"/>
  <c r="N10" i="10" s="1"/>
  <c r="P15" i="3"/>
  <c r="N28" i="10" s="1"/>
  <c r="O16" i="3"/>
  <c r="Y17" i="3"/>
  <c r="Z16" i="3"/>
  <c r="O60" i="10" s="1"/>
  <c r="R16" i="3"/>
  <c r="O34" i="10" s="1"/>
  <c r="Q17" i="3"/>
  <c r="X16" i="3"/>
  <c r="O54" i="10" s="1"/>
  <c r="W17" i="3"/>
  <c r="L15" i="3"/>
  <c r="N16" i="10" s="1"/>
  <c r="K16" i="3"/>
  <c r="N16" i="3"/>
  <c r="O22" i="10" s="1"/>
  <c r="M17" i="3"/>
  <c r="P48" i="10"/>
  <c r="V17" i="3"/>
  <c r="U18" i="3"/>
  <c r="AB15" i="3"/>
  <c r="N66" i="10" s="1"/>
  <c r="AA16" i="3"/>
  <c r="G19" i="3"/>
  <c r="H18" i="3"/>
  <c r="B7" i="10" s="1"/>
  <c r="AC17" i="3" l="1"/>
  <c r="AD16" i="3"/>
  <c r="O72" i="10" s="1"/>
  <c r="H19" i="3"/>
  <c r="C7" i="10" s="1"/>
  <c r="G20" i="3"/>
  <c r="U19" i="3"/>
  <c r="V18" i="3"/>
  <c r="B51" i="10" s="1"/>
  <c r="N17" i="3"/>
  <c r="P22" i="10" s="1"/>
  <c r="M18" i="3"/>
  <c r="X17" i="3"/>
  <c r="P54" i="10" s="1"/>
  <c r="W18" i="3"/>
  <c r="Z17" i="3"/>
  <c r="P60" i="10" s="1"/>
  <c r="Y18" i="3"/>
  <c r="I17" i="3"/>
  <c r="J16" i="3"/>
  <c r="O10" i="10" s="1"/>
  <c r="AA17" i="3"/>
  <c r="AB16" i="3"/>
  <c r="O66" i="10" s="1"/>
  <c r="O17" i="3"/>
  <c r="P16" i="3"/>
  <c r="O28" i="10" s="1"/>
  <c r="S17" i="3"/>
  <c r="T16" i="3"/>
  <c r="O42" i="10" s="1"/>
  <c r="K17" i="3"/>
  <c r="L16" i="3"/>
  <c r="O16" i="10" s="1"/>
  <c r="R17" i="3"/>
  <c r="P34" i="10" s="1"/>
  <c r="Q18" i="3"/>
  <c r="AC18" i="3" l="1"/>
  <c r="AD17" i="3"/>
  <c r="P72" i="10" s="1"/>
  <c r="S18" i="3"/>
  <c r="T17" i="3"/>
  <c r="P42" i="10" s="1"/>
  <c r="I18" i="3"/>
  <c r="J17" i="3"/>
  <c r="P10" i="10" s="1"/>
  <c r="X18" i="3"/>
  <c r="B57" i="10" s="1"/>
  <c r="W19" i="3"/>
  <c r="V19" i="3"/>
  <c r="C51" i="10" s="1"/>
  <c r="U20" i="3"/>
  <c r="G21" i="3"/>
  <c r="H20" i="3"/>
  <c r="D7" i="10" s="1"/>
  <c r="P17" i="3"/>
  <c r="P28" i="10" s="1"/>
  <c r="O18" i="3"/>
  <c r="AB17" i="3"/>
  <c r="P66" i="10" s="1"/>
  <c r="AA18" i="3"/>
  <c r="Q19" i="3"/>
  <c r="R18" i="3"/>
  <c r="B37" i="10" s="1"/>
  <c r="N18" i="3"/>
  <c r="B25" i="10" s="1"/>
  <c r="M19" i="3"/>
  <c r="K18" i="3"/>
  <c r="L17" i="3"/>
  <c r="P16" i="10" s="1"/>
  <c r="Z18" i="3"/>
  <c r="B63" i="10" s="1"/>
  <c r="Y19" i="3"/>
  <c r="AC19" i="3" l="1"/>
  <c r="AD18" i="3"/>
  <c r="B75" i="10" s="1"/>
  <c r="K19" i="3"/>
  <c r="L18" i="3"/>
  <c r="B19" i="10" s="1"/>
  <c r="Z19" i="3"/>
  <c r="C63" i="10" s="1"/>
  <c r="Y20" i="3"/>
  <c r="R19" i="3"/>
  <c r="C37" i="10" s="1"/>
  <c r="Q20" i="3"/>
  <c r="G22" i="3"/>
  <c r="H21" i="3"/>
  <c r="E7" i="10" s="1"/>
  <c r="W20" i="3"/>
  <c r="X19" i="3"/>
  <c r="C57" i="10" s="1"/>
  <c r="J18" i="3"/>
  <c r="B13" i="10" s="1"/>
  <c r="I19" i="3"/>
  <c r="AA19" i="3"/>
  <c r="AB18" i="3"/>
  <c r="B69" i="10" s="1"/>
  <c r="O19" i="3"/>
  <c r="P18" i="3"/>
  <c r="B31" i="10" s="1"/>
  <c r="U21" i="3"/>
  <c r="V20" i="3"/>
  <c r="D51" i="10" s="1"/>
  <c r="S19" i="3"/>
  <c r="T18" i="3"/>
  <c r="B45" i="10" s="1"/>
  <c r="M20" i="3"/>
  <c r="N19" i="3"/>
  <c r="C25" i="10" s="1"/>
  <c r="AC20" i="3" l="1"/>
  <c r="AD19" i="3"/>
  <c r="C75" i="10" s="1"/>
  <c r="J19" i="3"/>
  <c r="C13" i="10" s="1"/>
  <c r="I20" i="3"/>
  <c r="U22" i="3"/>
  <c r="V21" i="3"/>
  <c r="E51" i="10" s="1"/>
  <c r="H22" i="3"/>
  <c r="F7" i="10" s="1"/>
  <c r="G23" i="3"/>
  <c r="Z20" i="3"/>
  <c r="D63" i="10" s="1"/>
  <c r="Y21" i="3"/>
  <c r="L19" i="3"/>
  <c r="C19" i="10" s="1"/>
  <c r="K20" i="3"/>
  <c r="N20" i="3"/>
  <c r="D25" i="10" s="1"/>
  <c r="M21" i="3"/>
  <c r="S20" i="3"/>
  <c r="T19" i="3"/>
  <c r="C45" i="10" s="1"/>
  <c r="P19" i="3"/>
  <c r="C31" i="10" s="1"/>
  <c r="O20" i="3"/>
  <c r="AB19" i="3"/>
  <c r="C69" i="10" s="1"/>
  <c r="AA20" i="3"/>
  <c r="X20" i="3"/>
  <c r="D57" i="10" s="1"/>
  <c r="W21" i="3"/>
  <c r="R20" i="3"/>
  <c r="D37" i="10" s="1"/>
  <c r="Q21" i="3"/>
  <c r="AD20" i="3" l="1"/>
  <c r="D75" i="10" s="1"/>
  <c r="AC21" i="3"/>
  <c r="Q22" i="3"/>
  <c r="R21" i="3"/>
  <c r="E37" i="10" s="1"/>
  <c r="O21" i="3"/>
  <c r="P20" i="3"/>
  <c r="D31" i="10" s="1"/>
  <c r="Z21" i="3"/>
  <c r="E63" i="10" s="1"/>
  <c r="Y22" i="3"/>
  <c r="S21" i="3"/>
  <c r="T20" i="3"/>
  <c r="D45" i="10" s="1"/>
  <c r="L20" i="3"/>
  <c r="D19" i="10" s="1"/>
  <c r="K21" i="3"/>
  <c r="V22" i="3"/>
  <c r="F51" i="10" s="1"/>
  <c r="U23" i="3"/>
  <c r="W22" i="3"/>
  <c r="X21" i="3"/>
  <c r="E57" i="10" s="1"/>
  <c r="AB20" i="3"/>
  <c r="D69" i="10" s="1"/>
  <c r="AA21" i="3"/>
  <c r="M22" i="3"/>
  <c r="N21" i="3"/>
  <c r="E25" i="10" s="1"/>
  <c r="G24" i="3"/>
  <c r="H23" i="3"/>
  <c r="G7" i="10" s="1"/>
  <c r="J20" i="3"/>
  <c r="D13" i="10" s="1"/>
  <c r="I21" i="3"/>
  <c r="AD21" i="3" l="1"/>
  <c r="E75" i="10" s="1"/>
  <c r="AC22" i="3"/>
  <c r="M23" i="3"/>
  <c r="N22" i="3"/>
  <c r="F25" i="10" s="1"/>
  <c r="U24" i="3"/>
  <c r="V23" i="3"/>
  <c r="G51" i="10" s="1"/>
  <c r="Y23" i="3"/>
  <c r="Z22" i="3"/>
  <c r="F63" i="10" s="1"/>
  <c r="H24" i="3"/>
  <c r="H7" i="10" s="1"/>
  <c r="G25" i="3"/>
  <c r="AB21" i="3"/>
  <c r="E69" i="10" s="1"/>
  <c r="AA22" i="3"/>
  <c r="T21" i="3"/>
  <c r="E45" i="10" s="1"/>
  <c r="S22" i="3"/>
  <c r="R22" i="3"/>
  <c r="F37" i="10" s="1"/>
  <c r="Q23" i="3"/>
  <c r="O22" i="3"/>
  <c r="P21" i="3"/>
  <c r="E31" i="10" s="1"/>
  <c r="J21" i="3"/>
  <c r="E13" i="10" s="1"/>
  <c r="I22" i="3"/>
  <c r="W23" i="3"/>
  <c r="X22" i="3"/>
  <c r="F57" i="10" s="1"/>
  <c r="L21" i="3"/>
  <c r="E19" i="10" s="1"/>
  <c r="K22" i="3"/>
  <c r="AD22" i="3" l="1"/>
  <c r="F75" i="10" s="1"/>
  <c r="AC23" i="3"/>
  <c r="Z23" i="3"/>
  <c r="G63" i="10" s="1"/>
  <c r="Y24" i="3"/>
  <c r="G26" i="3"/>
  <c r="H25" i="3"/>
  <c r="I7" i="10" s="1"/>
  <c r="I23" i="3"/>
  <c r="J22" i="3"/>
  <c r="F13" i="10" s="1"/>
  <c r="S23" i="3"/>
  <c r="T22" i="3"/>
  <c r="F45" i="10" s="1"/>
  <c r="Q24" i="3"/>
  <c r="R23" i="3"/>
  <c r="G37" i="10" s="1"/>
  <c r="N23" i="3"/>
  <c r="G25" i="10" s="1"/>
  <c r="M24" i="3"/>
  <c r="L22" i="3"/>
  <c r="F19" i="10" s="1"/>
  <c r="K23" i="3"/>
  <c r="W24" i="3"/>
  <c r="X23" i="3"/>
  <c r="G57" i="10" s="1"/>
  <c r="P22" i="3"/>
  <c r="F31" i="10" s="1"/>
  <c r="O23" i="3"/>
  <c r="AA23" i="3"/>
  <c r="AB22" i="3"/>
  <c r="F69" i="10" s="1"/>
  <c r="V24" i="3"/>
  <c r="H51" i="10" s="1"/>
  <c r="U25" i="3"/>
  <c r="AC24" i="3" l="1"/>
  <c r="AD23" i="3"/>
  <c r="G75" i="10" s="1"/>
  <c r="T23" i="3"/>
  <c r="G45" i="10" s="1"/>
  <c r="S24" i="3"/>
  <c r="G27" i="3"/>
  <c r="H26" i="3"/>
  <c r="J7" i="10" s="1"/>
  <c r="N24" i="3"/>
  <c r="H25" i="10" s="1"/>
  <c r="M25" i="3"/>
  <c r="Z24" i="3"/>
  <c r="H63" i="10" s="1"/>
  <c r="Y25" i="3"/>
  <c r="O24" i="3"/>
  <c r="P23" i="3"/>
  <c r="G31" i="10" s="1"/>
  <c r="W25" i="3"/>
  <c r="X24" i="3"/>
  <c r="H57" i="10" s="1"/>
  <c r="Q25" i="3"/>
  <c r="R24" i="3"/>
  <c r="H37" i="10" s="1"/>
  <c r="AB23" i="3"/>
  <c r="G69" i="10" s="1"/>
  <c r="AA24" i="3"/>
  <c r="I51" i="10"/>
  <c r="U26" i="3"/>
  <c r="V25" i="3"/>
  <c r="K24" i="3"/>
  <c r="L23" i="3"/>
  <c r="G19" i="10" s="1"/>
  <c r="J23" i="3"/>
  <c r="G13" i="10" s="1"/>
  <c r="I24" i="3"/>
  <c r="AD24" i="3" l="1"/>
  <c r="H75" i="10" s="1"/>
  <c r="AC25" i="3"/>
  <c r="M26" i="3"/>
  <c r="N25" i="3"/>
  <c r="I25" i="10" s="1"/>
  <c r="AB24" i="3"/>
  <c r="H69" i="10" s="1"/>
  <c r="AA25" i="3"/>
  <c r="J24" i="3"/>
  <c r="H13" i="10" s="1"/>
  <c r="I25" i="3"/>
  <c r="R25" i="3"/>
  <c r="I37" i="10" s="1"/>
  <c r="Q26" i="3"/>
  <c r="U27" i="3"/>
  <c r="J51" i="10"/>
  <c r="V26" i="3"/>
  <c r="S25" i="3"/>
  <c r="T24" i="3"/>
  <c r="H45" i="10" s="1"/>
  <c r="P24" i="3"/>
  <c r="H31" i="10" s="1"/>
  <c r="O25" i="3"/>
  <c r="G28" i="3"/>
  <c r="H27" i="3"/>
  <c r="K7" i="10" s="1"/>
  <c r="L24" i="3"/>
  <c r="H19" i="10" s="1"/>
  <c r="K25" i="3"/>
  <c r="W26" i="3"/>
  <c r="X25" i="3"/>
  <c r="I57" i="10" s="1"/>
  <c r="Y26" i="3"/>
  <c r="Z25" i="3"/>
  <c r="I63" i="10" s="1"/>
  <c r="AC26" i="3" l="1"/>
  <c r="AD25" i="3"/>
  <c r="I75" i="10" s="1"/>
  <c r="S26" i="3"/>
  <c r="T25" i="3"/>
  <c r="I45" i="10" s="1"/>
  <c r="R26" i="3"/>
  <c r="J37" i="10" s="1"/>
  <c r="Q27" i="3"/>
  <c r="AA26" i="3"/>
  <c r="AB25" i="3"/>
  <c r="I69" i="10" s="1"/>
  <c r="M27" i="3"/>
  <c r="N26" i="3"/>
  <c r="J25" i="10" s="1"/>
  <c r="X26" i="3"/>
  <c r="J57" i="10" s="1"/>
  <c r="W27" i="3"/>
  <c r="G29" i="3"/>
  <c r="H28" i="3"/>
  <c r="L7" i="10" s="1"/>
  <c r="Z26" i="3"/>
  <c r="J63" i="10" s="1"/>
  <c r="Y27" i="3"/>
  <c r="L25" i="3"/>
  <c r="I19" i="10" s="1"/>
  <c r="K26" i="3"/>
  <c r="P25" i="3"/>
  <c r="I31" i="10" s="1"/>
  <c r="O26" i="3"/>
  <c r="U28" i="3"/>
  <c r="K51" i="10"/>
  <c r="V27" i="3"/>
  <c r="J25" i="3"/>
  <c r="I13" i="10" s="1"/>
  <c r="I26" i="3"/>
  <c r="AD26" i="3" l="1"/>
  <c r="J75" i="10" s="1"/>
  <c r="AC27" i="3"/>
  <c r="I27" i="3"/>
  <c r="J26" i="3"/>
  <c r="J13" i="10" s="1"/>
  <c r="L26" i="3"/>
  <c r="J19" i="10" s="1"/>
  <c r="K27" i="3"/>
  <c r="AB26" i="3"/>
  <c r="J69" i="10" s="1"/>
  <c r="AA27" i="3"/>
  <c r="P26" i="3"/>
  <c r="J31" i="10" s="1"/>
  <c r="O27" i="3"/>
  <c r="G30" i="3"/>
  <c r="H29" i="3"/>
  <c r="M7" i="10" s="1"/>
  <c r="N27" i="3"/>
  <c r="K25" i="10" s="1"/>
  <c r="M28" i="3"/>
  <c r="R27" i="3"/>
  <c r="K37" i="10" s="1"/>
  <c r="Q28" i="3"/>
  <c r="L51" i="10"/>
  <c r="U29" i="3"/>
  <c r="V28" i="3"/>
  <c r="Y28" i="3"/>
  <c r="Z27" i="3"/>
  <c r="K63" i="10" s="1"/>
  <c r="W28" i="3"/>
  <c r="X27" i="3"/>
  <c r="K57" i="10" s="1"/>
  <c r="S27" i="3"/>
  <c r="T26" i="3"/>
  <c r="J45" i="10" s="1"/>
  <c r="AD27" i="3" l="1"/>
  <c r="K75" i="10" s="1"/>
  <c r="AC28" i="3"/>
  <c r="S28" i="3"/>
  <c r="T27" i="3"/>
  <c r="K45" i="10" s="1"/>
  <c r="W29" i="3"/>
  <c r="X28" i="3"/>
  <c r="L57" i="10" s="1"/>
  <c r="L27" i="3"/>
  <c r="K19" i="10" s="1"/>
  <c r="K28" i="3"/>
  <c r="U30" i="3"/>
  <c r="M51" i="10"/>
  <c r="V29" i="3"/>
  <c r="H30" i="3"/>
  <c r="N7" i="10" s="1"/>
  <c r="G31" i="3"/>
  <c r="AA28" i="3"/>
  <c r="AB27" i="3"/>
  <c r="K69" i="10" s="1"/>
  <c r="N28" i="3"/>
  <c r="L25" i="10" s="1"/>
  <c r="M29" i="3"/>
  <c r="Q29" i="3"/>
  <c r="R28" i="3"/>
  <c r="L37" i="10" s="1"/>
  <c r="Y29" i="3"/>
  <c r="Z28" i="3"/>
  <c r="L63" i="10" s="1"/>
  <c r="O28" i="3"/>
  <c r="P27" i="3"/>
  <c r="K31" i="10" s="1"/>
  <c r="J27" i="3"/>
  <c r="K13" i="10" s="1"/>
  <c r="I28" i="3"/>
  <c r="AC29" i="3" l="1"/>
  <c r="AD28" i="3"/>
  <c r="L75" i="10" s="1"/>
  <c r="I29" i="3"/>
  <c r="J28" i="3"/>
  <c r="L13" i="10" s="1"/>
  <c r="R29" i="3"/>
  <c r="M37" i="10" s="1"/>
  <c r="Q30" i="3"/>
  <c r="K29" i="3"/>
  <c r="L28" i="3"/>
  <c r="L19" i="10" s="1"/>
  <c r="W30" i="3"/>
  <c r="X29" i="3"/>
  <c r="M57" i="10" s="1"/>
  <c r="Y30" i="3"/>
  <c r="Z29" i="3"/>
  <c r="M63" i="10" s="1"/>
  <c r="M30" i="3"/>
  <c r="N29" i="3"/>
  <c r="M25" i="10" s="1"/>
  <c r="O29" i="3"/>
  <c r="P28" i="3"/>
  <c r="L31" i="10" s="1"/>
  <c r="AB28" i="3"/>
  <c r="L69" i="10" s="1"/>
  <c r="AA29" i="3"/>
  <c r="H31" i="3"/>
  <c r="O7" i="10" s="1"/>
  <c r="G32" i="3"/>
  <c r="N51" i="10"/>
  <c r="U31" i="3"/>
  <c r="V30" i="3"/>
  <c r="S29" i="3"/>
  <c r="T28" i="3"/>
  <c r="L45" i="10" s="1"/>
  <c r="AC30" i="3" l="1"/>
  <c r="AD29" i="3"/>
  <c r="M75" i="10" s="1"/>
  <c r="W31" i="3"/>
  <c r="X30" i="3"/>
  <c r="N57" i="10" s="1"/>
  <c r="M31" i="3"/>
  <c r="N30" i="3"/>
  <c r="N25" i="10" s="1"/>
  <c r="K30" i="3"/>
  <c r="L29" i="3"/>
  <c r="M19" i="10" s="1"/>
  <c r="AA30" i="3"/>
  <c r="AB29" i="3"/>
  <c r="M69" i="10" s="1"/>
  <c r="Y31" i="3"/>
  <c r="Z30" i="3"/>
  <c r="N63" i="10" s="1"/>
  <c r="Q31" i="3"/>
  <c r="R30" i="3"/>
  <c r="N37" i="10" s="1"/>
  <c r="T29" i="3"/>
  <c r="M45" i="10" s="1"/>
  <c r="S30" i="3"/>
  <c r="G33" i="3"/>
  <c r="H33" i="3" s="1"/>
  <c r="Q7" i="10" s="1"/>
  <c r="H32" i="3"/>
  <c r="P7" i="10" s="1"/>
  <c r="V31" i="3"/>
  <c r="U32" i="3"/>
  <c r="O51" i="10"/>
  <c r="P29" i="3"/>
  <c r="M31" i="10" s="1"/>
  <c r="O30" i="3"/>
  <c r="I30" i="3"/>
  <c r="J29" i="3"/>
  <c r="M13" i="10" s="1"/>
  <c r="AC31" i="3" l="1"/>
  <c r="AD30" i="3"/>
  <c r="N75" i="10" s="1"/>
  <c r="J30" i="3"/>
  <c r="N13" i="10" s="1"/>
  <c r="I31" i="3"/>
  <c r="J31" i="3" s="1"/>
  <c r="O13" i="10" s="1"/>
  <c r="P51" i="10"/>
  <c r="V32" i="3"/>
  <c r="U33" i="3"/>
  <c r="Q32" i="3"/>
  <c r="R31" i="3"/>
  <c r="O37" i="10" s="1"/>
  <c r="Z31" i="3"/>
  <c r="O63" i="10" s="1"/>
  <c r="Y32" i="3"/>
  <c r="T30" i="3"/>
  <c r="N45" i="10" s="1"/>
  <c r="S31" i="3"/>
  <c r="K31" i="3"/>
  <c r="L30" i="3"/>
  <c r="N19" i="10" s="1"/>
  <c r="O31" i="3"/>
  <c r="P30" i="3"/>
  <c r="N31" i="10" s="1"/>
  <c r="N31" i="3"/>
  <c r="O25" i="10" s="1"/>
  <c r="M32" i="3"/>
  <c r="AB30" i="3"/>
  <c r="N69" i="10" s="1"/>
  <c r="AA31" i="3"/>
  <c r="X31" i="3"/>
  <c r="O57" i="10" s="1"/>
  <c r="W32" i="3"/>
  <c r="AD31" i="3" l="1"/>
  <c r="AC32" i="3"/>
  <c r="AA32" i="3"/>
  <c r="AB31" i="3"/>
  <c r="O69" i="10" s="1"/>
  <c r="S32" i="3"/>
  <c r="T31" i="3"/>
  <c r="O45" i="10" s="1"/>
  <c r="R32" i="3"/>
  <c r="P37" i="10" s="1"/>
  <c r="O32" i="3"/>
  <c r="P31" i="3"/>
  <c r="O31" i="10" s="1"/>
  <c r="V33" i="3"/>
  <c r="Q51" i="10"/>
  <c r="X32" i="3"/>
  <c r="P57" i="10" s="1"/>
  <c r="N32" i="3"/>
  <c r="P25" i="10" s="1"/>
  <c r="L31" i="3"/>
  <c r="O19" i="10" s="1"/>
  <c r="K32" i="3"/>
  <c r="Y33" i="3"/>
  <c r="Z32" i="3"/>
  <c r="P63" i="10" s="1"/>
  <c r="AC33" i="3" l="1"/>
  <c r="AD33" i="3" s="1"/>
  <c r="AD32" i="3"/>
  <c r="K33" i="3"/>
  <c r="L33" i="3" s="1"/>
  <c r="Q19" i="10" s="1"/>
  <c r="L32" i="3"/>
  <c r="P19" i="10" s="1"/>
  <c r="Z33" i="3"/>
  <c r="Q63" i="10" s="1"/>
  <c r="P32" i="3"/>
  <c r="P31" i="10" s="1"/>
  <c r="O33" i="3"/>
  <c r="T32" i="3"/>
  <c r="P45" i="10" s="1"/>
  <c r="S33" i="3"/>
  <c r="AB32" i="3"/>
  <c r="P69" i="10" s="1"/>
  <c r="P33" i="3" l="1"/>
  <c r="Q31" i="10" s="1"/>
  <c r="T33" i="3"/>
  <c r="Q45" i="10" s="1"/>
</calcChain>
</file>

<file path=xl/sharedStrings.xml><?xml version="1.0" encoding="utf-8"?>
<sst xmlns="http://schemas.openxmlformats.org/spreadsheetml/2006/main" count="64" uniqueCount="35">
  <si>
    <t>（北海道立学校職員服務規程第４条による）別記第１号様式</t>
    <rPh sb="1" eb="4">
      <t>キタ</t>
    </rPh>
    <rPh sb="4" eb="5">
      <t>リツ</t>
    </rPh>
    <rPh sb="5" eb="7">
      <t>ガッコウ</t>
    </rPh>
    <rPh sb="7" eb="9">
      <t>ショクイン</t>
    </rPh>
    <rPh sb="9" eb="12">
      <t>フクムキテイ</t>
    </rPh>
    <rPh sb="12" eb="13">
      <t>ホド</t>
    </rPh>
    <rPh sb="13" eb="14">
      <t>ダイ</t>
    </rPh>
    <rPh sb="14" eb="16">
      <t>４ジョウ</t>
    </rPh>
    <rPh sb="20" eb="22">
      <t>ベッキ</t>
    </rPh>
    <rPh sb="22" eb="23">
      <t>ダイ</t>
    </rPh>
    <rPh sb="23" eb="25">
      <t>１ゴウ</t>
    </rPh>
    <rPh sb="25" eb="27">
      <t>ヨウシキ</t>
    </rPh>
    <phoneticPr fontId="1"/>
  </si>
  <si>
    <t>出勤簿</t>
    <rPh sb="0" eb="2">
      <t>シュッキン</t>
    </rPh>
    <rPh sb="2" eb="3">
      <t>ボ</t>
    </rPh>
    <phoneticPr fontId="1"/>
  </si>
  <si>
    <t>月</t>
    <rPh sb="0" eb="1">
      <t>ツキ</t>
    </rPh>
    <phoneticPr fontId="1"/>
  </si>
  <si>
    <t>年　末
休　暇</t>
    <rPh sb="0" eb="1">
      <t>ネン</t>
    </rPh>
    <rPh sb="2" eb="3">
      <t>スエ</t>
    </rPh>
    <rPh sb="4" eb="5">
      <t>キュウ</t>
    </rPh>
    <rPh sb="6" eb="7">
      <t>ヒマ</t>
    </rPh>
    <phoneticPr fontId="1"/>
  </si>
  <si>
    <t>年</t>
    <rPh sb="0" eb="1">
      <t>ネン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</si>
  <si>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</si>
  <si>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海の日</t>
    <rPh sb="0" eb="1">
      <t>ウミ</t>
    </rPh>
    <rPh sb="2" eb="3">
      <t>ヒ</t>
    </rPh>
    <phoneticPr fontId="1"/>
  </si>
  <si>
    <t>第２月曜日</t>
    <rPh sb="0" eb="1">
      <t>ダイ</t>
    </rPh>
    <rPh sb="2" eb="5">
      <t>ゲツヨウビ</t>
    </rPh>
    <phoneticPr fontId="1"/>
  </si>
  <si>
    <t>第３月曜日</t>
    <rPh sb="0" eb="1">
      <t>ダイ</t>
    </rPh>
    <rPh sb="2" eb="5">
      <t>ゲツヨウビ</t>
    </rPh>
    <phoneticPr fontId="1"/>
  </si>
  <si>
    <t>祝　　　日</t>
    <rPh sb="0" eb="1">
      <t>シュク</t>
    </rPh>
    <rPh sb="4" eb="5">
      <t>ヒ</t>
    </rPh>
    <phoneticPr fontId="1"/>
  </si>
  <si>
    <t>振　替　休　日</t>
    <rPh sb="0" eb="1">
      <t>シン</t>
    </rPh>
    <rPh sb="2" eb="3">
      <t>タイ</t>
    </rPh>
    <rPh sb="4" eb="5">
      <t>キュウ</t>
    </rPh>
    <rPh sb="6" eb="7">
      <t>ヒ</t>
    </rPh>
    <phoneticPr fontId="1"/>
  </si>
  <si>
    <t>春　分　の　日</t>
    <rPh sb="0" eb="1">
      <t>ハル</t>
    </rPh>
    <rPh sb="2" eb="3">
      <t>ブン</t>
    </rPh>
    <rPh sb="6" eb="7">
      <t>ヒ</t>
    </rPh>
    <phoneticPr fontId="1"/>
  </si>
  <si>
    <t>昭　和　の　日</t>
    <rPh sb="0" eb="1">
      <t>アキラ</t>
    </rPh>
    <rPh sb="2" eb="3">
      <t>ワ</t>
    </rPh>
    <rPh sb="6" eb="7">
      <t>ヒ</t>
    </rPh>
    <phoneticPr fontId="1"/>
  </si>
  <si>
    <t>成　人　の　日</t>
    <rPh sb="0" eb="1">
      <t>シゲル</t>
    </rPh>
    <rPh sb="2" eb="3">
      <t>ヒト</t>
    </rPh>
    <rPh sb="6" eb="7">
      <t>ヒ</t>
    </rPh>
    <phoneticPr fontId="1"/>
  </si>
  <si>
    <t>年　始　休　暇</t>
    <rPh sb="0" eb="1">
      <t>ネン</t>
    </rPh>
    <rPh sb="2" eb="3">
      <t>ハジメ</t>
    </rPh>
    <rPh sb="4" eb="5">
      <t>キュウ</t>
    </rPh>
    <rPh sb="6" eb="7">
      <t>ヒマ</t>
    </rPh>
    <phoneticPr fontId="1"/>
  </si>
  <si>
    <t>元　日</t>
    <rPh sb="0" eb="1">
      <t>モト</t>
    </rPh>
    <rPh sb="2" eb="3">
      <t>ヒ</t>
    </rPh>
    <phoneticPr fontId="1"/>
  </si>
  <si>
    <t>年　始
休　暇</t>
    <rPh sb="0" eb="1">
      <t>ネン</t>
    </rPh>
    <rPh sb="2" eb="3">
      <t>ハジメ</t>
    </rPh>
    <rPh sb="4" eb="5">
      <t>キュウ</t>
    </rPh>
    <rPh sb="6" eb="7">
      <t>ヒマ</t>
    </rPh>
    <phoneticPr fontId="1"/>
  </si>
  <si>
    <t>憲　法　記念日</t>
    <rPh sb="0" eb="1">
      <t>ケン</t>
    </rPh>
    <rPh sb="2" eb="3">
      <t>ホウ</t>
    </rPh>
    <rPh sb="4" eb="7">
      <t>キネンビ</t>
    </rPh>
    <phoneticPr fontId="1"/>
  </si>
  <si>
    <t>敬　老　の　日</t>
    <rPh sb="0" eb="1">
      <t>ケイ</t>
    </rPh>
    <rPh sb="2" eb="3">
      <t>ロウ</t>
    </rPh>
    <rPh sb="6" eb="7">
      <t>ヒ</t>
    </rPh>
    <phoneticPr fontId="1"/>
  </si>
  <si>
    <t>秋　分　の　日</t>
    <rPh sb="0" eb="1">
      <t>アキ</t>
    </rPh>
    <rPh sb="2" eb="3">
      <t>ブン</t>
    </rPh>
    <rPh sb="6" eb="7">
      <t>ヒ</t>
    </rPh>
    <phoneticPr fontId="1"/>
  </si>
  <si>
    <t>文　化　の　日</t>
    <rPh sb="0" eb="1">
      <t>ブン</t>
    </rPh>
    <rPh sb="2" eb="3">
      <t>カ</t>
    </rPh>
    <rPh sb="6" eb="7">
      <t>ヒ</t>
    </rPh>
    <phoneticPr fontId="1"/>
  </si>
  <si>
    <t>体　育　の　日</t>
    <rPh sb="0" eb="1">
      <t>タイ</t>
    </rPh>
    <rPh sb="2" eb="3">
      <t>イク</t>
    </rPh>
    <rPh sb="6" eb="7">
      <t>ヒ</t>
    </rPh>
    <phoneticPr fontId="1"/>
  </si>
  <si>
    <t>天　皇　誕生日</t>
    <rPh sb="0" eb="1">
      <t>テン</t>
    </rPh>
    <rPh sb="2" eb="3">
      <t>スベラギ</t>
    </rPh>
    <rPh sb="4" eb="7">
      <t>タンジョウビ</t>
    </rPh>
    <phoneticPr fontId="1"/>
  </si>
  <si>
    <t>勤労感　謝の日</t>
    <rPh sb="0" eb="2">
      <t>キンロウ</t>
    </rPh>
    <rPh sb="2" eb="3">
      <t>カン</t>
    </rPh>
    <rPh sb="4" eb="5">
      <t>シャ</t>
    </rPh>
    <rPh sb="6" eb="7">
      <t>ヒ</t>
    </rPh>
    <phoneticPr fontId="1"/>
  </si>
  <si>
    <t>みどり　の　日</t>
    <rPh sb="6" eb="7">
      <t>ヒ</t>
    </rPh>
    <phoneticPr fontId="1"/>
  </si>
  <si>
    <t>こども　の　日</t>
    <rPh sb="6" eb="7">
      <t>ヒ</t>
    </rPh>
    <phoneticPr fontId="1"/>
  </si>
  <si>
    <t>見　出　番　号</t>
    <rPh sb="0" eb="1">
      <t>ミ</t>
    </rPh>
    <rPh sb="2" eb="3">
      <t>デ</t>
    </rPh>
    <rPh sb="4" eb="5">
      <t>バン</t>
    </rPh>
    <rPh sb="6" eb="7">
      <t>ゴウ</t>
    </rPh>
    <phoneticPr fontId="1"/>
  </si>
  <si>
    <t>氏　　　名</t>
    <rPh sb="0" eb="1">
      <t>シ</t>
    </rPh>
    <rPh sb="4" eb="5">
      <t>メイ</t>
    </rPh>
    <phoneticPr fontId="1"/>
  </si>
  <si>
    <t>備　　　考</t>
    <rPh sb="0" eb="1">
      <t>ビン</t>
    </rPh>
    <rPh sb="4" eb="5">
      <t>コウ</t>
    </rPh>
    <phoneticPr fontId="1"/>
  </si>
  <si>
    <t>備　　考</t>
    <rPh sb="0" eb="1">
      <t>ソナエ</t>
    </rPh>
    <rPh sb="3" eb="4">
      <t>コウ</t>
    </rPh>
    <phoneticPr fontId="1"/>
  </si>
  <si>
    <t>開始年月日</t>
    <rPh sb="0" eb="2">
      <t>カイシ</t>
    </rPh>
    <rPh sb="2" eb="5">
      <t>ネンガッピ</t>
    </rPh>
    <phoneticPr fontId="1"/>
  </si>
  <si>
    <t>終了年月日</t>
    <rPh sb="0" eb="2">
      <t>シュウリョウ</t>
    </rPh>
    <rPh sb="2" eb="5">
      <t>ネンガッピ</t>
    </rPh>
    <phoneticPr fontId="1"/>
  </si>
  <si>
    <t>職員氏名</t>
    <rPh sb="0" eb="2">
      <t>ショクイン</t>
    </rPh>
    <rPh sb="2" eb="4">
      <t>シメイ</t>
    </rPh>
    <phoneticPr fontId="1"/>
  </si>
  <si>
    <t>番号</t>
    <rPh sb="0" eb="2">
      <t>バンゴウ</t>
    </rPh>
    <phoneticPr fontId="1"/>
  </si>
  <si>
    <t>休職等事由</t>
    <rPh sb="0" eb="2">
      <t>キュウショク</t>
    </rPh>
    <rPh sb="2" eb="3">
      <t>トウ</t>
    </rPh>
    <rPh sb="3" eb="5">
      <t>ジユウ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</si>
</sst>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#&quot;年&quot;"/>
    <numFmt numFmtId="177" formatCode="\(&quot;平&quot;&quot;成&quot;####&quot;年&quot;\)\ &quot;用&quot;"/>
    <numFmt numFmtId="178" formatCode="aaaa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32"/>
      <name val="HG行書体"/>
      <family val="4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26"/>
      <name val="HGS創英角ﾎﾟｯﾌﾟ体"/>
      <family val="3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2" fillId="0" borderId="0" xfId="0" applyFont="1" applyAlignment="1">
      <alignment horizontal="distributed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14" fontId="0" fillId="0" borderId="0" xfId="0" applyNumberFormat="1"/>
    <xf numFmtId="176" fontId="6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2" xfId="0" applyNumberFormat="1" applyBorder="1" applyAlignment="1">
      <alignment horizontal="left" vertical="top"/>
    </xf>
    <xf numFmtId="0" fontId="0" fillId="0" borderId="3" xfId="0" applyNumberFormat="1" applyBorder="1" applyAlignment="1">
      <alignment horizontal="left" vertical="top"/>
    </xf>
    <xf numFmtId="0" fontId="0" fillId="0" borderId="7" xfId="0" applyNumberFormat="1" applyBorder="1" applyAlignment="1">
      <alignment horizontal="left" vertical="top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/>
    <xf numFmtId="56" fontId="8" fillId="0" borderId="14" xfId="0" applyNumberFormat="1" applyFont="1" applyBorder="1"/>
    <xf numFmtId="14" fontId="8" fillId="0" borderId="14" xfId="0" applyNumberFormat="1" applyFont="1" applyBorder="1"/>
    <xf numFmtId="0" fontId="8" fillId="3" borderId="14" xfId="0" applyFont="1" applyFill="1" applyBorder="1" applyAlignment="1">
      <alignment horizontal="center"/>
    </xf>
    <xf numFmtId="0" fontId="0" fillId="0" borderId="2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8" fillId="2" borderId="14" xfId="0" applyFont="1" applyFill="1" applyBorder="1"/>
    <xf numFmtId="0" fontId="13" fillId="2" borderId="14" xfId="0" applyFont="1" applyFill="1" applyBorder="1"/>
    <xf numFmtId="14" fontId="0" fillId="0" borderId="44" xfId="0" applyNumberFormat="1" applyBorder="1"/>
    <xf numFmtId="14" fontId="0" fillId="0" borderId="45" xfId="0" applyNumberFormat="1" applyBorder="1"/>
    <xf numFmtId="14" fontId="0" fillId="0" borderId="47" xfId="0" applyNumberFormat="1" applyBorder="1"/>
    <xf numFmtId="178" fontId="0" fillId="0" borderId="49" xfId="0" applyNumberFormat="1" applyBorder="1"/>
    <xf numFmtId="14" fontId="0" fillId="0" borderId="50" xfId="0" applyNumberFormat="1" applyBorder="1"/>
    <xf numFmtId="0" fontId="0" fillId="0" borderId="0" xfId="0" applyBorder="1"/>
    <xf numFmtId="178" fontId="0" fillId="0" borderId="51" xfId="0" applyNumberFormat="1" applyBorder="1"/>
    <xf numFmtId="178" fontId="0" fillId="0" borderId="52" xfId="0" applyNumberFormat="1" applyBorder="1"/>
    <xf numFmtId="0" fontId="0" fillId="0" borderId="15" xfId="0" applyBorder="1"/>
    <xf numFmtId="14" fontId="0" fillId="0" borderId="53" xfId="0" applyNumberFormat="1" applyBorder="1"/>
    <xf numFmtId="178" fontId="0" fillId="0" borderId="54" xfId="0" applyNumberFormat="1" applyBorder="1"/>
    <xf numFmtId="178" fontId="0" fillId="0" borderId="56" xfId="0" applyNumberFormat="1" applyBorder="1"/>
    <xf numFmtId="0" fontId="0" fillId="0" borderId="3" xfId="0" applyBorder="1"/>
    <xf numFmtId="178" fontId="0" fillId="0" borderId="57" xfId="0" applyNumberFormat="1" applyBorder="1"/>
    <xf numFmtId="14" fontId="0" fillId="0" borderId="58" xfId="0" applyNumberFormat="1" applyBorder="1"/>
    <xf numFmtId="14" fontId="0" fillId="0" borderId="12" xfId="0" applyNumberFormat="1" applyBorder="1"/>
    <xf numFmtId="178" fontId="0" fillId="0" borderId="59" xfId="0" applyNumberFormat="1" applyBorder="1"/>
    <xf numFmtId="14" fontId="0" fillId="0" borderId="60" xfId="0" applyNumberFormat="1" applyBorder="1"/>
    <xf numFmtId="14" fontId="0" fillId="0" borderId="46" xfId="0" applyNumberFormat="1" applyBorder="1"/>
    <xf numFmtId="178" fontId="0" fillId="0" borderId="61" xfId="0" applyNumberFormat="1" applyBorder="1"/>
    <xf numFmtId="178" fontId="0" fillId="0" borderId="55" xfId="0" applyNumberFormat="1" applyBorder="1"/>
    <xf numFmtId="14" fontId="0" fillId="0" borderId="62" xfId="0" applyNumberFormat="1" applyBorder="1"/>
    <xf numFmtId="14" fontId="0" fillId="0" borderId="0" xfId="0" applyNumberFormat="1" applyBorder="1"/>
    <xf numFmtId="178" fontId="0" fillId="0" borderId="63" xfId="0" applyNumberFormat="1" applyBorder="1"/>
    <xf numFmtId="14" fontId="0" fillId="0" borderId="2" xfId="0" applyNumberFormat="1" applyBorder="1"/>
    <xf numFmtId="178" fontId="0" fillId="0" borderId="48" xfId="0" applyNumberFormat="1" applyBorder="1"/>
    <xf numFmtId="178" fontId="0" fillId="0" borderId="59" xfId="0" applyNumberFormat="1" applyFont="1" applyBorder="1"/>
    <xf numFmtId="178" fontId="0" fillId="0" borderId="64" xfId="0" applyNumberFormat="1" applyBorder="1"/>
    <xf numFmtId="0" fontId="0" fillId="0" borderId="56" xfId="0" applyBorder="1"/>
    <xf numFmtId="0" fontId="0" fillId="0" borderId="35" xfId="0" applyBorder="1"/>
    <xf numFmtId="178" fontId="0" fillId="0" borderId="65" xfId="0" applyNumberFormat="1" applyBorder="1"/>
    <xf numFmtId="14" fontId="0" fillId="0" borderId="27" xfId="0" applyNumberFormat="1" applyBorder="1"/>
    <xf numFmtId="14" fontId="0" fillId="0" borderId="62" xfId="0" applyNumberFormat="1" applyFont="1" applyBorder="1"/>
    <xf numFmtId="14" fontId="0" fillId="0" borderId="44" xfId="0" applyNumberFormat="1" applyFill="1" applyBorder="1"/>
    <xf numFmtId="178" fontId="10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/>
    <xf numFmtId="177" fontId="6" fillId="0" borderId="0" xfId="0" applyNumberFormat="1" applyFont="1" applyBorder="1" applyAlignment="1">
      <alignment horizontal="left" vertical="center"/>
    </xf>
    <xf numFmtId="0" fontId="0" fillId="0" borderId="0" xfId="0" applyBorder="1" applyAlignment="1"/>
    <xf numFmtId="0" fontId="15" fillId="0" borderId="27" xfId="0" applyFont="1" applyBorder="1" applyAlignment="1">
      <alignment vertical="center" textRotation="255" shrinkToFit="1"/>
    </xf>
    <xf numFmtId="0" fontId="0" fillId="0" borderId="0" xfId="0" applyAlignment="1"/>
    <xf numFmtId="0" fontId="0" fillId="0" borderId="56" xfId="0" applyBorder="1" applyAlignment="1">
      <alignment vertical="top" textRotation="255" indent="1"/>
    </xf>
    <xf numFmtId="0" fontId="15" fillId="0" borderId="0" xfId="0" applyFont="1" applyBorder="1" applyAlignment="1">
      <alignment horizontal="center" vertical="center" shrinkToFit="1"/>
    </xf>
    <xf numFmtId="178" fontId="10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58" fontId="0" fillId="0" borderId="14" xfId="0" applyNumberFormat="1" applyBorder="1"/>
    <xf numFmtId="0" fontId="12" fillId="2" borderId="41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0" xfId="0" applyFont="1"/>
    <xf numFmtId="0" fontId="4" fillId="0" borderId="56" xfId="0" applyFont="1" applyBorder="1"/>
    <xf numFmtId="0" fontId="4" fillId="0" borderId="27" xfId="0" applyFont="1" applyBorder="1"/>
    <xf numFmtId="0" fontId="15" fillId="0" borderId="27" xfId="0" applyFont="1" applyBorder="1" applyAlignment="1">
      <alignment horizontal="center" vertical="center" shrinkToFit="1"/>
    </xf>
    <xf numFmtId="0" fontId="0" fillId="0" borderId="0" xfId="0"/>
    <xf numFmtId="0" fontId="0" fillId="0" borderId="56" xfId="0" applyBorder="1"/>
    <xf numFmtId="0" fontId="0" fillId="0" borderId="27" xfId="0" applyBorder="1"/>
    <xf numFmtId="0" fontId="0" fillId="0" borderId="68" xfId="0" applyBorder="1"/>
    <xf numFmtId="0" fontId="0" fillId="0" borderId="15" xfId="0" applyBorder="1"/>
    <xf numFmtId="0" fontId="0" fillId="0" borderId="67" xfId="0" applyBorder="1"/>
    <xf numFmtId="0" fontId="15" fillId="0" borderId="0" xfId="0" applyFont="1" applyBorder="1" applyAlignment="1">
      <alignment horizontal="center" vertical="center" shrinkToFit="1"/>
    </xf>
    <xf numFmtId="0" fontId="15" fillId="0" borderId="56" xfId="0" applyFont="1" applyBorder="1" applyAlignment="1">
      <alignment horizontal="center" vertical="center" shrinkToFit="1"/>
    </xf>
    <xf numFmtId="0" fontId="15" fillId="0" borderId="68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67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shrinkToFit="1"/>
    </xf>
    <xf numFmtId="0" fontId="4" fillId="0" borderId="4" xfId="0" applyFont="1" applyBorder="1" applyAlignment="1">
      <alignment horizontal="center" shrinkToFit="1"/>
    </xf>
    <xf numFmtId="0" fontId="4" fillId="0" borderId="5" xfId="0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4" fillId="0" borderId="56" xfId="0" applyFont="1" applyBorder="1" applyAlignment="1">
      <alignment horizontal="center" shrinkToFit="1"/>
    </xf>
    <xf numFmtId="0" fontId="7" fillId="0" borderId="74" xfId="0" applyFont="1" applyBorder="1" applyAlignment="1">
      <alignment horizontal="center" vertical="center" textRotation="255" shrinkToFit="1"/>
    </xf>
    <xf numFmtId="0" fontId="7" fillId="0" borderId="4" xfId="0" applyFont="1" applyBorder="1" applyAlignment="1">
      <alignment horizontal="center" vertical="center" textRotation="255" shrinkToFit="1"/>
    </xf>
    <xf numFmtId="0" fontId="7" fillId="0" borderId="5" xfId="0" applyFont="1" applyBorder="1" applyAlignment="1">
      <alignment horizontal="center" vertical="center" textRotation="255" shrinkToFit="1"/>
    </xf>
    <xf numFmtId="0" fontId="7" fillId="0" borderId="27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center" textRotation="255" shrinkToFit="1"/>
    </xf>
    <xf numFmtId="0" fontId="7" fillId="0" borderId="56" xfId="0" applyFont="1" applyBorder="1" applyAlignment="1">
      <alignment horizontal="center" vertical="center" textRotation="255" shrinkToFit="1"/>
    </xf>
    <xf numFmtId="0" fontId="7" fillId="0" borderId="68" xfId="0" applyFont="1" applyBorder="1" applyAlignment="1">
      <alignment horizontal="center" vertical="center" textRotation="255" shrinkToFit="1"/>
    </xf>
    <xf numFmtId="0" fontId="7" fillId="0" borderId="15" xfId="0" applyFont="1" applyBorder="1" applyAlignment="1">
      <alignment horizontal="center" vertical="center" textRotation="255" shrinkToFit="1"/>
    </xf>
    <xf numFmtId="0" fontId="7" fillId="0" borderId="67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justifyLastLine="1"/>
    </xf>
    <xf numFmtId="0" fontId="6" fillId="0" borderId="3" xfId="0" applyFont="1" applyBorder="1" applyAlignment="1">
      <alignment horizontal="center" vertical="center" justifyLastLine="1"/>
    </xf>
    <xf numFmtId="0" fontId="6" fillId="0" borderId="55" xfId="0" applyFont="1" applyBorder="1" applyAlignment="1">
      <alignment horizontal="center" vertical="center" justifyLastLine="1"/>
    </xf>
    <xf numFmtId="0" fontId="6" fillId="0" borderId="28" xfId="0" applyFont="1" applyBorder="1" applyAlignment="1">
      <alignment horizontal="center" vertical="center" justifyLastLine="1"/>
    </xf>
    <xf numFmtId="0" fontId="6" fillId="0" borderId="37" xfId="0" applyFont="1" applyBorder="1" applyAlignment="1">
      <alignment horizontal="center" vertical="center" justifyLastLine="1"/>
    </xf>
    <xf numFmtId="0" fontId="6" fillId="0" borderId="66" xfId="0" applyFont="1" applyBorder="1" applyAlignment="1">
      <alignment horizontal="center" vertical="center" justifyLastLine="1"/>
    </xf>
    <xf numFmtId="0" fontId="0" fillId="0" borderId="12" xfId="0" applyBorder="1" applyAlignment="1">
      <alignment horizontal="center" vertical="center" justifyLastLine="1"/>
    </xf>
    <xf numFmtId="0" fontId="0" fillId="0" borderId="3" xfId="0" applyBorder="1" applyAlignment="1">
      <alignment horizontal="center" vertical="center" justifyLastLine="1"/>
    </xf>
    <xf numFmtId="0" fontId="0" fillId="0" borderId="55" xfId="0" applyBorder="1" applyAlignment="1">
      <alignment horizontal="center" vertical="center" justifyLastLine="1"/>
    </xf>
    <xf numFmtId="0" fontId="0" fillId="0" borderId="27" xfId="0" applyBorder="1" applyAlignment="1">
      <alignment horizontal="center" vertical="center" justifyLastLine="1"/>
    </xf>
    <xf numFmtId="0" fontId="0" fillId="0" borderId="0" xfId="0" applyBorder="1" applyAlignment="1">
      <alignment horizontal="center" vertical="center" justifyLastLine="1"/>
    </xf>
    <xf numFmtId="0" fontId="0" fillId="0" borderId="56" xfId="0" applyBorder="1" applyAlignment="1">
      <alignment horizontal="center" vertical="center" justifyLastLine="1"/>
    </xf>
    <xf numFmtId="0" fontId="11" fillId="0" borderId="7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 justifyLastLine="1"/>
    </xf>
    <xf numFmtId="0" fontId="6" fillId="0" borderId="0" xfId="0" applyFont="1" applyBorder="1" applyAlignment="1">
      <alignment horizontal="center" vertical="center" justifyLastLine="1"/>
    </xf>
    <xf numFmtId="0" fontId="6" fillId="0" borderId="56" xfId="0" applyFont="1" applyBorder="1" applyAlignment="1">
      <alignment horizontal="center" vertical="center" justifyLastLine="1"/>
    </xf>
    <xf numFmtId="0" fontId="0" fillId="0" borderId="28" xfId="0" applyBorder="1" applyAlignment="1">
      <alignment horizontal="center" vertical="center" justifyLastLine="1"/>
    </xf>
    <xf numFmtId="0" fontId="0" fillId="0" borderId="37" xfId="0" applyBorder="1" applyAlignment="1">
      <alignment horizontal="center" vertical="center" justifyLastLine="1"/>
    </xf>
    <xf numFmtId="0" fontId="0" fillId="0" borderId="66" xfId="0" applyBorder="1" applyAlignment="1">
      <alignment horizontal="center" vertical="center" justifyLastLine="1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7" xfId="0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70" xfId="0" applyBorder="1" applyAlignment="1">
      <alignment horizontal="left" vertical="top"/>
    </xf>
    <xf numFmtId="0" fontId="0" fillId="0" borderId="71" xfId="0" applyBorder="1" applyAlignment="1"/>
    <xf numFmtId="0" fontId="0" fillId="0" borderId="69" xfId="0" applyBorder="1" applyAlignment="1"/>
    <xf numFmtId="0" fontId="0" fillId="0" borderId="72" xfId="0" applyBorder="1" applyAlignment="1">
      <alignment horizontal="left" vertical="top"/>
    </xf>
    <xf numFmtId="0" fontId="0" fillId="0" borderId="73" xfId="0" applyBorder="1" applyAlignment="1"/>
    <xf numFmtId="178" fontId="10" fillId="0" borderId="10" xfId="0" applyNumberFormat="1" applyFont="1" applyBorder="1" applyAlignment="1">
      <alignment horizontal="center" vertical="center" wrapText="1"/>
    </xf>
    <xf numFmtId="178" fontId="10" fillId="0" borderId="24" xfId="0" applyNumberFormat="1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/>
    </xf>
    <xf numFmtId="178" fontId="10" fillId="0" borderId="24" xfId="0" applyNumberFormat="1" applyFont="1" applyBorder="1" applyAlignment="1">
      <alignment horizontal="center" vertical="center"/>
    </xf>
    <xf numFmtId="178" fontId="10" fillId="0" borderId="25" xfId="0" applyNumberFormat="1" applyFont="1" applyBorder="1" applyAlignment="1">
      <alignment horizontal="center" vertical="center"/>
    </xf>
    <xf numFmtId="178" fontId="10" fillId="0" borderId="26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178" fontId="10" fillId="0" borderId="37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left" vertical="top"/>
    </xf>
    <xf numFmtId="0" fontId="0" fillId="0" borderId="22" xfId="0" applyBorder="1" applyAlignment="1"/>
    <xf numFmtId="178" fontId="10" fillId="0" borderId="33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178" fontId="5" fillId="0" borderId="24" xfId="0" applyNumberFormat="1" applyFont="1" applyBorder="1" applyAlignment="1">
      <alignment horizontal="center" vertical="center" wrapText="1"/>
    </xf>
    <xf numFmtId="178" fontId="10" fillId="0" borderId="27" xfId="0" applyNumberFormat="1" applyFont="1" applyBorder="1" applyAlignment="1">
      <alignment horizontal="center" vertical="center"/>
    </xf>
    <xf numFmtId="178" fontId="10" fillId="0" borderId="28" xfId="0" applyNumberFormat="1" applyFont="1" applyBorder="1" applyAlignment="1">
      <alignment horizontal="center" vertical="center"/>
    </xf>
    <xf numFmtId="178" fontId="10" fillId="0" borderId="13" xfId="0" applyNumberFormat="1" applyFont="1" applyBorder="1" applyAlignment="1">
      <alignment horizontal="center" vertical="center"/>
    </xf>
    <xf numFmtId="178" fontId="10" fillId="0" borderId="29" xfId="0" applyNumberFormat="1" applyFont="1" applyBorder="1" applyAlignment="1">
      <alignment horizontal="center" vertical="center"/>
    </xf>
    <xf numFmtId="178" fontId="10" fillId="0" borderId="33" xfId="0" applyNumberFormat="1" applyFont="1" applyBorder="1" applyAlignment="1">
      <alignment horizontal="center" vertical="center"/>
    </xf>
    <xf numFmtId="0" fontId="3" fillId="0" borderId="0" xfId="0" applyFont="1" applyAlignment="1"/>
    <xf numFmtId="0" fontId="2" fillId="0" borderId="0" xfId="0" applyFont="1" applyAlignment="1">
      <alignment horizontal="distributed" vertical="center"/>
    </xf>
    <xf numFmtId="0" fontId="0" fillId="0" borderId="30" xfId="0" applyBorder="1" applyAlignment="1">
      <alignment horizontal="left" vertical="top"/>
    </xf>
    <xf numFmtId="0" fontId="0" fillId="0" borderId="31" xfId="0" applyBorder="1" applyAlignment="1"/>
    <xf numFmtId="0" fontId="0" fillId="0" borderId="32" xfId="0" applyBorder="1" applyAlignment="1"/>
    <xf numFmtId="0" fontId="0" fillId="0" borderId="71" xfId="0" applyFont="1" applyBorder="1" applyAlignment="1">
      <alignment horizontal="left" vertical="top"/>
    </xf>
    <xf numFmtId="0" fontId="0" fillId="0" borderId="71" xfId="0" applyFont="1" applyBorder="1" applyAlignment="1"/>
    <xf numFmtId="0" fontId="0" fillId="0" borderId="69" xfId="0" applyFont="1" applyBorder="1" applyAlignment="1"/>
    <xf numFmtId="178" fontId="10" fillId="0" borderId="35" xfId="0" applyNumberFormat="1" applyFont="1" applyBorder="1" applyAlignment="1">
      <alignment horizontal="center" vertical="center"/>
    </xf>
    <xf numFmtId="178" fontId="10" fillId="0" borderId="36" xfId="0" applyNumberFormat="1" applyFont="1" applyBorder="1" applyAlignment="1">
      <alignment horizontal="center" vertical="center"/>
    </xf>
    <xf numFmtId="0" fontId="3" fillId="0" borderId="15" xfId="0" applyFont="1" applyBorder="1" applyAlignment="1"/>
    <xf numFmtId="0" fontId="0" fillId="0" borderId="0" xfId="0" applyAlignment="1">
      <alignment vertical="center"/>
    </xf>
    <xf numFmtId="0" fontId="0" fillId="0" borderId="23" xfId="0" applyBorder="1" applyAlignment="1"/>
    <xf numFmtId="178" fontId="17" fillId="0" borderId="13" xfId="0" applyNumberFormat="1" applyFont="1" applyBorder="1" applyAlignment="1">
      <alignment horizontal="center" vertical="center" wrapText="1"/>
    </xf>
    <xf numFmtId="178" fontId="17" fillId="0" borderId="40" xfId="0" applyNumberFormat="1" applyFont="1" applyBorder="1" applyAlignment="1">
      <alignment horizontal="center" vertical="center"/>
    </xf>
    <xf numFmtId="178" fontId="10" fillId="0" borderId="34" xfId="0" applyNumberFormat="1" applyFont="1" applyBorder="1" applyAlignment="1">
      <alignment horizontal="center" vertical="center"/>
    </xf>
    <xf numFmtId="178" fontId="10" fillId="0" borderId="40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178" fontId="14" fillId="0" borderId="0" xfId="0" applyNumberFormat="1" applyFont="1" applyBorder="1" applyAlignment="1">
      <alignment horizontal="center" vertical="center"/>
    </xf>
    <xf numFmtId="178" fontId="14" fillId="0" borderId="37" xfId="0" applyNumberFormat="1" applyFont="1" applyBorder="1" applyAlignment="1">
      <alignment horizontal="center" vertical="center"/>
    </xf>
    <xf numFmtId="178" fontId="17" fillId="0" borderId="10" xfId="0" applyNumberFormat="1" applyFont="1" applyBorder="1" applyAlignment="1">
      <alignment horizontal="center" vertical="center" wrapText="1"/>
    </xf>
    <xf numFmtId="178" fontId="17" fillId="0" borderId="33" xfId="0" applyNumberFormat="1" applyFont="1" applyBorder="1" applyAlignment="1">
      <alignment horizontal="center" vertical="center"/>
    </xf>
    <xf numFmtId="178" fontId="10" fillId="0" borderId="27" xfId="0" applyNumberFormat="1" applyFont="1" applyBorder="1" applyAlignment="1">
      <alignment horizontal="center" vertical="center" wrapText="1"/>
    </xf>
    <xf numFmtId="178" fontId="10" fillId="0" borderId="28" xfId="0" applyNumberFormat="1" applyFont="1" applyBorder="1" applyAlignment="1">
      <alignment horizontal="center" vertical="center" wrapText="1"/>
    </xf>
    <xf numFmtId="178" fontId="10" fillId="0" borderId="25" xfId="0" applyNumberFormat="1" applyFont="1" applyBorder="1" applyAlignment="1">
      <alignment horizontal="center" vertical="center" wrapText="1"/>
    </xf>
    <xf numFmtId="178" fontId="10" fillId="0" borderId="34" xfId="0" applyNumberFormat="1" applyFont="1" applyBorder="1" applyAlignment="1">
      <alignment horizontal="center" vertical="center" wrapText="1"/>
    </xf>
    <xf numFmtId="178" fontId="10" fillId="0" borderId="17" xfId="0" applyNumberFormat="1" applyFont="1" applyBorder="1" applyAlignment="1">
      <alignment horizontal="center" vertical="center"/>
    </xf>
    <xf numFmtId="178" fontId="10" fillId="0" borderId="38" xfId="0" applyNumberFormat="1" applyFont="1" applyBorder="1" applyAlignment="1">
      <alignment horizontal="center" vertical="center"/>
    </xf>
    <xf numFmtId="178" fontId="10" fillId="0" borderId="39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 wrapText="1"/>
    </xf>
    <xf numFmtId="178" fontId="10" fillId="0" borderId="37" xfId="0" applyNumberFormat="1" applyFont="1" applyBorder="1" applyAlignment="1">
      <alignment horizontal="center" vertical="center" wrapText="1"/>
    </xf>
    <xf numFmtId="178" fontId="10" fillId="0" borderId="13" xfId="0" applyNumberFormat="1" applyFont="1" applyBorder="1" applyAlignment="1">
      <alignment horizontal="center" vertical="center" wrapText="1"/>
    </xf>
    <xf numFmtId="178" fontId="10" fillId="0" borderId="40" xfId="0" applyNumberFormat="1" applyFont="1" applyBorder="1" applyAlignment="1">
      <alignment horizontal="center" vertical="center" wrapText="1"/>
    </xf>
    <xf numFmtId="178" fontId="10" fillId="0" borderId="15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left" vertic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</cellXfs>
  <cellStyles count="1">
    <cellStyle name="標準" xfId="0" builtinId="0"/>
  </cellStyles>
  <dxfs count="6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  <name val="ＭＳ Ｐゴシック"/>
        <scheme val="none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76"/>
  <sheetViews>
    <sheetView showZeros="0" tabSelected="1" view="pageBreakPreview" zoomScale="70" zoomScaleNormal="100" zoomScaleSheetLayoutView="70" workbookViewId="0">
      <selection activeCell="W14" sqref="W14"/>
    </sheetView>
  </sheetViews>
  <sheetFormatPr defaultRowHeight="13.5" x14ac:dyDescent="0.15"/>
  <cols>
    <col min="1" max="1" width="7.625" customWidth="1"/>
    <col min="2" max="17" width="7.375" customWidth="1"/>
    <col min="18" max="19" width="5.625" customWidth="1"/>
    <col min="20" max="20" width="4.625" customWidth="1"/>
    <col min="21" max="21" width="3.25" customWidth="1"/>
    <col min="22" max="22" width="5.625" customWidth="1"/>
    <col min="23" max="23" width="14.5" customWidth="1"/>
    <col min="24" max="24" width="14.875" customWidth="1"/>
    <col min="25" max="25" width="18.5" customWidth="1"/>
    <col min="26" max="26" width="19.5" customWidth="1"/>
    <col min="27" max="27" width="14.5" customWidth="1"/>
    <col min="29" max="40" width="10.625" customWidth="1"/>
  </cols>
  <sheetData>
    <row r="1" spans="1:29" ht="51.75" customHeight="1" x14ac:dyDescent="0.15">
      <c r="W1" s="88">
        <v>2014</v>
      </c>
      <c r="X1" s="78" t="s">
        <v>4</v>
      </c>
      <c r="AC1" s="15"/>
    </row>
    <row r="2" spans="1:29" ht="27" customHeight="1" thickBot="1" x14ac:dyDescent="0.2">
      <c r="A2" s="183" t="s">
        <v>0</v>
      </c>
      <c r="B2" s="183"/>
      <c r="C2" s="183"/>
      <c r="D2" s="183"/>
      <c r="E2" s="183"/>
      <c r="F2" s="183"/>
      <c r="G2" s="184" t="s">
        <v>1</v>
      </c>
      <c r="H2" s="184"/>
      <c r="I2" s="184"/>
      <c r="J2" s="184"/>
      <c r="K2" s="184"/>
      <c r="L2" s="184"/>
      <c r="M2" s="184"/>
      <c r="N2" s="1"/>
      <c r="O2" s="16">
        <f>W1</f>
        <v>2014</v>
      </c>
      <c r="P2" s="220">
        <f>W1-1988</f>
        <v>26</v>
      </c>
      <c r="Q2" s="220"/>
      <c r="R2" s="80"/>
      <c r="S2" s="80"/>
      <c r="V2" s="90" t="s">
        <v>33</v>
      </c>
      <c r="W2" s="91" t="s">
        <v>32</v>
      </c>
      <c r="X2" s="91" t="s">
        <v>34</v>
      </c>
      <c r="Y2" s="92" t="s">
        <v>30</v>
      </c>
      <c r="Z2" s="92" t="s">
        <v>31</v>
      </c>
    </row>
    <row r="3" spans="1:29" ht="18" customHeight="1" x14ac:dyDescent="0.15">
      <c r="A3" s="159">
        <v>1</v>
      </c>
      <c r="B3" s="3">
        <v>1</v>
      </c>
      <c r="C3" s="4">
        <v>2</v>
      </c>
      <c r="D3" s="7">
        <v>3</v>
      </c>
      <c r="E3" s="9">
        <v>4</v>
      </c>
      <c r="F3" s="7">
        <v>5</v>
      </c>
      <c r="G3" s="4">
        <v>6</v>
      </c>
      <c r="H3" s="7">
        <v>7</v>
      </c>
      <c r="I3" s="4">
        <v>8</v>
      </c>
      <c r="J3" s="7">
        <v>9</v>
      </c>
      <c r="K3" s="4">
        <v>10</v>
      </c>
      <c r="L3" s="9">
        <v>11</v>
      </c>
      <c r="M3" s="7">
        <v>12</v>
      </c>
      <c r="N3" s="7">
        <v>13</v>
      </c>
      <c r="O3" s="4">
        <v>14</v>
      </c>
      <c r="P3" s="7">
        <v>15</v>
      </c>
      <c r="Q3" s="173"/>
      <c r="R3" s="130" t="s">
        <v>26</v>
      </c>
      <c r="S3" s="131"/>
      <c r="T3" s="132"/>
      <c r="V3" s="41">
        <v>1</v>
      </c>
      <c r="W3" s="42"/>
      <c r="X3" s="42"/>
      <c r="Y3" s="79"/>
      <c r="Z3" s="79"/>
    </row>
    <row r="4" spans="1:29" ht="13.5" customHeight="1" x14ac:dyDescent="0.15">
      <c r="A4" s="157"/>
      <c r="B4" s="200" t="s">
        <v>15</v>
      </c>
      <c r="C4" s="202" t="s">
        <v>16</v>
      </c>
      <c r="D4" s="202" t="s">
        <v>16</v>
      </c>
      <c r="E4" s="165">
        <f>データ!H6</f>
        <v>41643</v>
      </c>
      <c r="F4" s="165">
        <f>データ!H7</f>
        <v>41644</v>
      </c>
      <c r="G4" s="165">
        <f>データ!H8</f>
        <v>41645</v>
      </c>
      <c r="H4" s="165">
        <f>データ!H9</f>
        <v>41646</v>
      </c>
      <c r="I4" s="165">
        <f>データ!H10</f>
        <v>41647</v>
      </c>
      <c r="J4" s="165">
        <f>データ!H11</f>
        <v>41648</v>
      </c>
      <c r="K4" s="165">
        <f>データ!H12</f>
        <v>41649</v>
      </c>
      <c r="L4" s="165">
        <f>データ!H13</f>
        <v>41650</v>
      </c>
      <c r="M4" s="165">
        <f>データ!H14</f>
        <v>41651</v>
      </c>
      <c r="N4" s="165" t="str">
        <f>データ!H15</f>
        <v>成　人　の　日</v>
      </c>
      <c r="O4" s="165">
        <f>データ!H16</f>
        <v>41653</v>
      </c>
      <c r="P4" s="165">
        <f>データ!H17</f>
        <v>41654</v>
      </c>
      <c r="Q4" s="174"/>
      <c r="R4" s="133"/>
      <c r="S4" s="134"/>
      <c r="T4" s="135"/>
      <c r="V4" s="41">
        <v>2</v>
      </c>
      <c r="W4" s="42"/>
      <c r="X4" s="42"/>
      <c r="Y4" s="79"/>
      <c r="Z4" s="79"/>
    </row>
    <row r="5" spans="1:29" ht="13.5" customHeight="1" x14ac:dyDescent="0.15">
      <c r="A5" s="157"/>
      <c r="B5" s="201"/>
      <c r="C5" s="203"/>
      <c r="D5" s="203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2"/>
      <c r="R5" s="136">
        <v>12</v>
      </c>
      <c r="S5" s="137"/>
      <c r="T5" s="138"/>
      <c r="V5" s="41">
        <v>3</v>
      </c>
      <c r="W5" s="42"/>
      <c r="X5" s="42"/>
      <c r="Y5" s="79"/>
      <c r="Z5" s="79"/>
    </row>
    <row r="6" spans="1:29" ht="18" customHeight="1" x14ac:dyDescent="0.15">
      <c r="A6" s="157" t="s">
        <v>2</v>
      </c>
      <c r="B6" s="34">
        <v>16</v>
      </c>
      <c r="C6" s="35">
        <v>17</v>
      </c>
      <c r="D6" s="37">
        <v>18</v>
      </c>
      <c r="E6" s="35">
        <v>19</v>
      </c>
      <c r="F6" s="37">
        <v>20</v>
      </c>
      <c r="G6" s="35">
        <v>21</v>
      </c>
      <c r="H6" s="37">
        <v>22</v>
      </c>
      <c r="I6" s="35">
        <v>23</v>
      </c>
      <c r="J6" s="37">
        <v>24</v>
      </c>
      <c r="K6" s="35">
        <v>25</v>
      </c>
      <c r="L6" s="37">
        <v>26</v>
      </c>
      <c r="M6" s="35">
        <v>27</v>
      </c>
      <c r="N6" s="37">
        <v>28</v>
      </c>
      <c r="O6" s="35">
        <v>29</v>
      </c>
      <c r="P6" s="39">
        <v>30</v>
      </c>
      <c r="Q6" s="10">
        <v>31</v>
      </c>
      <c r="R6" s="139"/>
      <c r="S6" s="140"/>
      <c r="T6" s="141"/>
      <c r="V6" s="41">
        <v>4</v>
      </c>
      <c r="W6" s="42"/>
      <c r="X6" s="42"/>
      <c r="Y6" s="79"/>
      <c r="Z6" s="79"/>
    </row>
    <row r="7" spans="1:29" ht="13.5" customHeight="1" x14ac:dyDescent="0.15">
      <c r="A7" s="157"/>
      <c r="B7" s="167">
        <f>データ!H18</f>
        <v>41655</v>
      </c>
      <c r="C7" s="167">
        <f>データ!H19</f>
        <v>41656</v>
      </c>
      <c r="D7" s="167">
        <f>データ!H20</f>
        <v>41657</v>
      </c>
      <c r="E7" s="167">
        <f>データ!H21</f>
        <v>41658</v>
      </c>
      <c r="F7" s="167">
        <f>データ!H22</f>
        <v>41659</v>
      </c>
      <c r="G7" s="167">
        <f>データ!H23</f>
        <v>41660</v>
      </c>
      <c r="H7" s="167">
        <f>データ!H24</f>
        <v>41661</v>
      </c>
      <c r="I7" s="167">
        <f>データ!H25</f>
        <v>41662</v>
      </c>
      <c r="J7" s="167">
        <f>データ!H26</f>
        <v>41663</v>
      </c>
      <c r="K7" s="167">
        <f>データ!H27</f>
        <v>41664</v>
      </c>
      <c r="L7" s="167">
        <f>データ!H28</f>
        <v>41665</v>
      </c>
      <c r="M7" s="167">
        <f>データ!H29</f>
        <v>41666</v>
      </c>
      <c r="N7" s="167">
        <f>データ!H30</f>
        <v>41667</v>
      </c>
      <c r="O7" s="167">
        <f>データ!H31</f>
        <v>41668</v>
      </c>
      <c r="P7" s="167">
        <f>データ!H32</f>
        <v>41669</v>
      </c>
      <c r="Q7" s="180">
        <f>データ!H33</f>
        <v>41670</v>
      </c>
      <c r="R7" s="139"/>
      <c r="S7" s="140"/>
      <c r="T7" s="141"/>
      <c r="V7" s="41">
        <v>5</v>
      </c>
      <c r="W7" s="42"/>
      <c r="X7" s="42"/>
      <c r="Y7" s="79"/>
      <c r="Z7" s="79"/>
    </row>
    <row r="8" spans="1:29" ht="13.5" customHeight="1" thickBot="1" x14ac:dyDescent="0.2">
      <c r="A8" s="15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81"/>
      <c r="R8" s="142"/>
      <c r="S8" s="143"/>
      <c r="T8" s="144"/>
      <c r="V8" s="41">
        <v>6</v>
      </c>
      <c r="W8" s="42"/>
      <c r="X8" s="42"/>
      <c r="Y8" s="79"/>
      <c r="Z8" s="79"/>
    </row>
    <row r="9" spans="1:29" ht="18" customHeight="1" x14ac:dyDescent="0.15">
      <c r="A9" s="159">
        <v>2</v>
      </c>
      <c r="B9" s="13">
        <v>1</v>
      </c>
      <c r="C9" s="7">
        <v>2</v>
      </c>
      <c r="D9" s="7">
        <v>3</v>
      </c>
      <c r="E9" s="4">
        <v>4</v>
      </c>
      <c r="F9" s="7">
        <v>5</v>
      </c>
      <c r="G9" s="4">
        <v>6</v>
      </c>
      <c r="H9" s="7">
        <v>7</v>
      </c>
      <c r="I9" s="4">
        <v>8</v>
      </c>
      <c r="J9" s="7">
        <v>9</v>
      </c>
      <c r="K9" s="4">
        <v>10</v>
      </c>
      <c r="L9" s="7">
        <v>11</v>
      </c>
      <c r="M9" s="4">
        <v>12</v>
      </c>
      <c r="N9" s="7">
        <v>13</v>
      </c>
      <c r="O9" s="4">
        <v>14</v>
      </c>
      <c r="P9" s="7">
        <v>15</v>
      </c>
      <c r="Q9" s="173"/>
      <c r="R9" s="124" t="s">
        <v>27</v>
      </c>
      <c r="S9" s="125"/>
      <c r="T9" s="126"/>
      <c r="V9" s="41">
        <v>7</v>
      </c>
      <c r="W9" s="42"/>
      <c r="X9" s="42"/>
      <c r="Y9" s="79"/>
      <c r="Z9" s="79"/>
    </row>
    <row r="10" spans="1:29" ht="13.5" customHeight="1" x14ac:dyDescent="0.15">
      <c r="A10" s="157"/>
      <c r="B10" s="178">
        <f>データ!J3</f>
        <v>41671</v>
      </c>
      <c r="C10" s="180">
        <f>データ!J4</f>
        <v>41672</v>
      </c>
      <c r="D10" s="167">
        <f>データ!J5</f>
        <v>41673</v>
      </c>
      <c r="E10" s="167">
        <f>データ!J6</f>
        <v>41674</v>
      </c>
      <c r="F10" s="171">
        <f>データ!J7</f>
        <v>41675</v>
      </c>
      <c r="G10" s="180">
        <f>データ!J8</f>
        <v>41676</v>
      </c>
      <c r="H10" s="167">
        <f>データ!J9</f>
        <v>41677</v>
      </c>
      <c r="I10" s="171">
        <f>データ!J10</f>
        <v>41678</v>
      </c>
      <c r="J10" s="180">
        <f>データ!J11</f>
        <v>41679</v>
      </c>
      <c r="K10" s="167">
        <f>データ!J12</f>
        <v>41680</v>
      </c>
      <c r="L10" s="176" t="str">
        <f>データ!J13</f>
        <v>建国記念の日</v>
      </c>
      <c r="M10" s="165">
        <f>データ!J14</f>
        <v>41682</v>
      </c>
      <c r="N10" s="165">
        <f>データ!J15</f>
        <v>41683</v>
      </c>
      <c r="O10" s="165">
        <f>データ!J16</f>
        <v>41684</v>
      </c>
      <c r="P10" s="165">
        <f>データ!J17</f>
        <v>41685</v>
      </c>
      <c r="Q10" s="174"/>
      <c r="R10" s="145"/>
      <c r="S10" s="146"/>
      <c r="T10" s="147"/>
      <c r="V10" s="41">
        <v>8</v>
      </c>
      <c r="W10" s="42"/>
      <c r="X10" s="42"/>
      <c r="Y10" s="79"/>
      <c r="Z10" s="79"/>
    </row>
    <row r="11" spans="1:29" ht="13.5" customHeight="1" x14ac:dyDescent="0.15">
      <c r="A11" s="157"/>
      <c r="B11" s="179"/>
      <c r="C11" s="181"/>
      <c r="D11" s="168"/>
      <c r="E11" s="168"/>
      <c r="F11" s="172"/>
      <c r="G11" s="181"/>
      <c r="H11" s="168"/>
      <c r="I11" s="172"/>
      <c r="J11" s="181"/>
      <c r="K11" s="168"/>
      <c r="L11" s="177"/>
      <c r="M11" s="166"/>
      <c r="N11" s="166"/>
      <c r="O11" s="166"/>
      <c r="P11" s="166"/>
      <c r="Q11" s="162"/>
      <c r="R11" s="115">
        <f>VLOOKUP(R5,V3:W27,2,FALSE)</f>
        <v>0</v>
      </c>
      <c r="S11" s="116"/>
      <c r="T11" s="117"/>
      <c r="V11" s="41">
        <v>9</v>
      </c>
      <c r="W11" s="42"/>
      <c r="X11" s="42"/>
      <c r="Y11" s="79"/>
      <c r="Z11" s="79"/>
    </row>
    <row r="12" spans="1:29" ht="18" customHeight="1" x14ac:dyDescent="0.15">
      <c r="A12" s="157" t="s">
        <v>2</v>
      </c>
      <c r="B12" s="6">
        <v>16</v>
      </c>
      <c r="C12" s="5">
        <v>17</v>
      </c>
      <c r="D12" s="2">
        <v>18</v>
      </c>
      <c r="E12" s="5">
        <v>19</v>
      </c>
      <c r="F12" s="2">
        <v>20</v>
      </c>
      <c r="G12" s="5">
        <v>21</v>
      </c>
      <c r="H12" s="10">
        <v>22</v>
      </c>
      <c r="I12" s="2">
        <v>23</v>
      </c>
      <c r="J12" s="2">
        <v>24</v>
      </c>
      <c r="K12" s="5">
        <v>25</v>
      </c>
      <c r="L12" s="2">
        <v>26</v>
      </c>
      <c r="M12" s="5">
        <v>27</v>
      </c>
      <c r="N12" s="2">
        <v>28</v>
      </c>
      <c r="O12" s="2" t="str">
        <f>IF(DAY(DATE(W1,3,1)-1)=29,"29","")</f>
        <v/>
      </c>
      <c r="P12" s="185"/>
      <c r="Q12" s="163"/>
      <c r="R12" s="118"/>
      <c r="S12" s="119"/>
      <c r="T12" s="120"/>
      <c r="V12" s="41">
        <v>10</v>
      </c>
      <c r="W12" s="42"/>
      <c r="X12" s="42"/>
      <c r="Y12" s="79"/>
      <c r="Z12" s="79"/>
    </row>
    <row r="13" spans="1:29" ht="13.5" customHeight="1" x14ac:dyDescent="0.15">
      <c r="A13" s="157"/>
      <c r="B13" s="167">
        <f>データ!J18</f>
        <v>41686</v>
      </c>
      <c r="C13" s="167">
        <f>データ!J19</f>
        <v>41687</v>
      </c>
      <c r="D13" s="167">
        <f>データ!J20</f>
        <v>41688</v>
      </c>
      <c r="E13" s="167">
        <f>データ!J21</f>
        <v>41689</v>
      </c>
      <c r="F13" s="167">
        <f>データ!J22</f>
        <v>41690</v>
      </c>
      <c r="G13" s="167">
        <f>データ!J23</f>
        <v>41691</v>
      </c>
      <c r="H13" s="167">
        <f>データ!J24</f>
        <v>41692</v>
      </c>
      <c r="I13" s="167">
        <f>データ!J25</f>
        <v>41693</v>
      </c>
      <c r="J13" s="167">
        <f>データ!J26</f>
        <v>41694</v>
      </c>
      <c r="K13" s="167">
        <f>データ!J27</f>
        <v>41695</v>
      </c>
      <c r="L13" s="167">
        <f>データ!J28</f>
        <v>41696</v>
      </c>
      <c r="M13" s="167">
        <f>データ!J29</f>
        <v>41697</v>
      </c>
      <c r="N13" s="167">
        <f>データ!J30</f>
        <v>41698</v>
      </c>
      <c r="O13" s="167" t="str">
        <f>データ!J31</f>
        <v/>
      </c>
      <c r="P13" s="186"/>
      <c r="Q13" s="161"/>
      <c r="R13" s="118"/>
      <c r="S13" s="119"/>
      <c r="T13" s="120"/>
      <c r="V13" s="41">
        <v>11</v>
      </c>
      <c r="W13" s="42"/>
      <c r="X13" s="42"/>
      <c r="Y13" s="79"/>
      <c r="Z13" s="79"/>
    </row>
    <row r="14" spans="1:29" ht="13.5" customHeight="1" thickBot="1" x14ac:dyDescent="0.2">
      <c r="A14" s="158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82"/>
      <c r="N14" s="167"/>
      <c r="O14" s="167"/>
      <c r="P14" s="187"/>
      <c r="Q14" s="164"/>
      <c r="R14" s="118"/>
      <c r="S14" s="119"/>
      <c r="T14" s="120"/>
      <c r="V14" s="41">
        <v>12</v>
      </c>
      <c r="W14" s="42"/>
      <c r="X14" s="42"/>
      <c r="Y14" s="89"/>
      <c r="Z14" s="79"/>
    </row>
    <row r="15" spans="1:29" ht="18" customHeight="1" x14ac:dyDescent="0.15">
      <c r="A15" s="159">
        <v>3</v>
      </c>
      <c r="B15" s="30">
        <v>1</v>
      </c>
      <c r="C15" s="31">
        <v>2</v>
      </c>
      <c r="D15" s="31">
        <v>3</v>
      </c>
      <c r="E15" s="31">
        <v>4</v>
      </c>
      <c r="F15" s="31">
        <v>5</v>
      </c>
      <c r="G15" s="31">
        <v>6</v>
      </c>
      <c r="H15" s="31">
        <v>7</v>
      </c>
      <c r="I15" s="31">
        <v>8</v>
      </c>
      <c r="J15" s="31">
        <v>9</v>
      </c>
      <c r="K15" s="31">
        <v>10</v>
      </c>
      <c r="L15" s="31">
        <v>11</v>
      </c>
      <c r="M15" s="32">
        <v>12</v>
      </c>
      <c r="N15" s="31">
        <v>13</v>
      </c>
      <c r="O15" s="31">
        <v>14</v>
      </c>
      <c r="P15" s="33">
        <v>15</v>
      </c>
      <c r="Q15" s="188"/>
      <c r="R15" s="118"/>
      <c r="S15" s="119"/>
      <c r="T15" s="120"/>
      <c r="V15" s="41">
        <v>13</v>
      </c>
      <c r="W15" s="42"/>
      <c r="X15" s="42"/>
      <c r="Y15" s="79"/>
      <c r="Z15" s="79"/>
    </row>
    <row r="16" spans="1:29" ht="13.5" customHeight="1" x14ac:dyDescent="0.15">
      <c r="A16" s="157"/>
      <c r="B16" s="169">
        <f>データ!L3</f>
        <v>41699</v>
      </c>
      <c r="C16" s="171">
        <f>データ!L4</f>
        <v>41700</v>
      </c>
      <c r="D16" s="180">
        <f>データ!L5</f>
        <v>41701</v>
      </c>
      <c r="E16" s="167">
        <f>データ!L6</f>
        <v>41702</v>
      </c>
      <c r="F16" s="204">
        <f>データ!L7</f>
        <v>41703</v>
      </c>
      <c r="G16" s="167">
        <f>データ!L8</f>
        <v>41704</v>
      </c>
      <c r="H16" s="171">
        <f>データ!L9</f>
        <v>41705</v>
      </c>
      <c r="I16" s="180">
        <f>データ!L10</f>
        <v>41706</v>
      </c>
      <c r="J16" s="167">
        <f>データ!L11</f>
        <v>41707</v>
      </c>
      <c r="K16" s="212">
        <f>データ!L12</f>
        <v>41708</v>
      </c>
      <c r="L16" s="212">
        <f>データ!L13</f>
        <v>41709</v>
      </c>
      <c r="M16" s="212">
        <f>データ!L14</f>
        <v>41710</v>
      </c>
      <c r="N16" s="212">
        <f>データ!L15</f>
        <v>41711</v>
      </c>
      <c r="O16" s="212">
        <f>データ!L16</f>
        <v>41712</v>
      </c>
      <c r="P16" s="171">
        <f>データ!L17</f>
        <v>41713</v>
      </c>
      <c r="Q16" s="189"/>
      <c r="R16" s="118"/>
      <c r="S16" s="119"/>
      <c r="T16" s="120"/>
      <c r="V16" s="41">
        <v>14</v>
      </c>
      <c r="W16" s="42"/>
      <c r="X16" s="42"/>
      <c r="Y16" s="79"/>
      <c r="Z16" s="79"/>
    </row>
    <row r="17" spans="1:26" ht="13.5" customHeight="1" x14ac:dyDescent="0.15">
      <c r="A17" s="157"/>
      <c r="B17" s="170"/>
      <c r="C17" s="172"/>
      <c r="D17" s="181"/>
      <c r="E17" s="168"/>
      <c r="F17" s="205"/>
      <c r="G17" s="168"/>
      <c r="H17" s="172"/>
      <c r="I17" s="181"/>
      <c r="J17" s="168"/>
      <c r="K17" s="213"/>
      <c r="L17" s="213"/>
      <c r="M17" s="213"/>
      <c r="N17" s="213"/>
      <c r="O17" s="213"/>
      <c r="P17" s="172"/>
      <c r="Q17" s="190"/>
      <c r="R17" s="118"/>
      <c r="S17" s="119"/>
      <c r="T17" s="120"/>
      <c r="V17" s="41">
        <v>15</v>
      </c>
      <c r="W17" s="42"/>
      <c r="X17" s="42"/>
      <c r="Y17" s="79"/>
      <c r="Z17" s="79"/>
    </row>
    <row r="18" spans="1:26" ht="18" customHeight="1" x14ac:dyDescent="0.15">
      <c r="A18" s="157" t="s">
        <v>2</v>
      </c>
      <c r="B18" s="34">
        <v>16</v>
      </c>
      <c r="C18" s="35">
        <v>17</v>
      </c>
      <c r="D18" s="36">
        <v>18</v>
      </c>
      <c r="E18" s="37">
        <v>19</v>
      </c>
      <c r="F18" s="33">
        <v>20</v>
      </c>
      <c r="G18" s="38">
        <v>21</v>
      </c>
      <c r="H18" s="39">
        <v>22</v>
      </c>
      <c r="I18" s="37">
        <v>23</v>
      </c>
      <c r="J18" s="37">
        <v>24</v>
      </c>
      <c r="K18" s="40">
        <v>25</v>
      </c>
      <c r="L18" s="40">
        <v>26</v>
      </c>
      <c r="M18" s="40">
        <v>27</v>
      </c>
      <c r="N18" s="40">
        <v>28</v>
      </c>
      <c r="O18" s="35">
        <v>29</v>
      </c>
      <c r="P18" s="37">
        <v>30</v>
      </c>
      <c r="Q18" s="35">
        <v>31</v>
      </c>
      <c r="R18" s="118"/>
      <c r="S18" s="119"/>
      <c r="T18" s="120"/>
      <c r="V18" s="41">
        <v>16</v>
      </c>
      <c r="W18" s="42"/>
      <c r="X18" s="42"/>
      <c r="Y18" s="79"/>
      <c r="Z18" s="79"/>
    </row>
    <row r="19" spans="1:26" ht="13.5" customHeight="1" x14ac:dyDescent="0.15">
      <c r="A19" s="157"/>
      <c r="B19" s="178">
        <f>データ!L18</f>
        <v>41714</v>
      </c>
      <c r="C19" s="180">
        <f>データ!L19</f>
        <v>41715</v>
      </c>
      <c r="D19" s="180">
        <f>データ!L20</f>
        <v>41716</v>
      </c>
      <c r="E19" s="165">
        <f>データ!L21</f>
        <v>41717</v>
      </c>
      <c r="F19" s="217">
        <f>データ!L22</f>
        <v>41718</v>
      </c>
      <c r="G19" s="165" t="str">
        <f>データ!L23</f>
        <v>春　分　の　日</v>
      </c>
      <c r="H19" s="165">
        <f>データ!L24</f>
        <v>41720</v>
      </c>
      <c r="I19" s="215">
        <f>データ!L25</f>
        <v>41721</v>
      </c>
      <c r="J19" s="165">
        <f>データ!L26</f>
        <v>41722</v>
      </c>
      <c r="K19" s="212">
        <f>データ!L27</f>
        <v>41723</v>
      </c>
      <c r="L19" s="212">
        <f>データ!L28</f>
        <v>41724</v>
      </c>
      <c r="M19" s="212">
        <f>データ!L29</f>
        <v>41725</v>
      </c>
      <c r="N19" s="212">
        <f>データ!L30</f>
        <v>41726</v>
      </c>
      <c r="O19" s="212">
        <f>データ!L31</f>
        <v>41727</v>
      </c>
      <c r="P19" s="212">
        <f>データ!L32</f>
        <v>41728</v>
      </c>
      <c r="Q19" s="171">
        <f>データ!L33</f>
        <v>41729</v>
      </c>
      <c r="R19" s="118"/>
      <c r="S19" s="119"/>
      <c r="T19" s="120"/>
      <c r="V19" s="41">
        <v>17</v>
      </c>
      <c r="W19" s="42"/>
      <c r="X19" s="42"/>
      <c r="Y19" s="79"/>
      <c r="Z19" s="79"/>
    </row>
    <row r="20" spans="1:26" ht="13.5" customHeight="1" thickBot="1" x14ac:dyDescent="0.2">
      <c r="A20" s="158"/>
      <c r="B20" s="179"/>
      <c r="C20" s="199"/>
      <c r="D20" s="199"/>
      <c r="E20" s="175"/>
      <c r="F20" s="218"/>
      <c r="G20" s="175"/>
      <c r="H20" s="175"/>
      <c r="I20" s="216"/>
      <c r="J20" s="175"/>
      <c r="K20" s="213"/>
      <c r="L20" s="213"/>
      <c r="M20" s="213"/>
      <c r="N20" s="213"/>
      <c r="O20" s="214"/>
      <c r="P20" s="214"/>
      <c r="Q20" s="172"/>
      <c r="R20" s="118"/>
      <c r="S20" s="119"/>
      <c r="T20" s="120"/>
      <c r="V20" s="41">
        <v>18</v>
      </c>
      <c r="W20" s="42"/>
      <c r="X20" s="42"/>
      <c r="Y20" s="79"/>
      <c r="Z20" s="79"/>
    </row>
    <row r="21" spans="1:26" ht="18" customHeight="1" x14ac:dyDescent="0.15">
      <c r="A21" s="159">
        <v>4</v>
      </c>
      <c r="B21" s="3">
        <v>1</v>
      </c>
      <c r="C21" s="4">
        <v>2</v>
      </c>
      <c r="D21" s="7">
        <v>3</v>
      </c>
      <c r="E21" s="4">
        <v>4</v>
      </c>
      <c r="F21" s="7">
        <v>5</v>
      </c>
      <c r="G21" s="4">
        <v>6</v>
      </c>
      <c r="H21" s="7">
        <v>7</v>
      </c>
      <c r="I21" s="4">
        <v>8</v>
      </c>
      <c r="J21" s="7">
        <v>9</v>
      </c>
      <c r="K21" s="4">
        <v>10</v>
      </c>
      <c r="L21" s="7">
        <v>11</v>
      </c>
      <c r="M21" s="4">
        <v>12</v>
      </c>
      <c r="N21" s="7">
        <v>13</v>
      </c>
      <c r="O21" s="4">
        <v>14</v>
      </c>
      <c r="P21" s="7">
        <v>15</v>
      </c>
      <c r="Q21" s="160"/>
      <c r="R21" s="118"/>
      <c r="S21" s="119"/>
      <c r="T21" s="120"/>
      <c r="V21" s="41">
        <v>19</v>
      </c>
      <c r="W21" s="42"/>
      <c r="X21" s="42"/>
      <c r="Y21" s="79"/>
      <c r="Z21" s="79"/>
    </row>
    <row r="22" spans="1:26" ht="13.5" customHeight="1" x14ac:dyDescent="0.15">
      <c r="A22" s="157"/>
      <c r="B22" s="178">
        <f>データ!N3</f>
        <v>41730</v>
      </c>
      <c r="C22" s="180">
        <f>データ!N4</f>
        <v>41731</v>
      </c>
      <c r="D22" s="167">
        <f>データ!N5</f>
        <v>41732</v>
      </c>
      <c r="E22" s="167">
        <f>データ!N6</f>
        <v>41733</v>
      </c>
      <c r="F22" s="167">
        <f>データ!N7</f>
        <v>41734</v>
      </c>
      <c r="G22" s="167">
        <f>データ!N8</f>
        <v>41735</v>
      </c>
      <c r="H22" s="167">
        <f>データ!N9</f>
        <v>41736</v>
      </c>
      <c r="I22" s="167">
        <f>データ!N10</f>
        <v>41737</v>
      </c>
      <c r="J22" s="167">
        <f>データ!N11</f>
        <v>41738</v>
      </c>
      <c r="K22" s="167">
        <f>データ!N12</f>
        <v>41739</v>
      </c>
      <c r="L22" s="167">
        <f>データ!N13</f>
        <v>41740</v>
      </c>
      <c r="M22" s="167">
        <f>データ!N14</f>
        <v>41741</v>
      </c>
      <c r="N22" s="167">
        <f>データ!N15</f>
        <v>41742</v>
      </c>
      <c r="O22" s="167">
        <f>データ!N16</f>
        <v>41743</v>
      </c>
      <c r="P22" s="171">
        <f>データ!N17</f>
        <v>41744</v>
      </c>
      <c r="Q22" s="161"/>
      <c r="R22" s="118"/>
      <c r="S22" s="119"/>
      <c r="T22" s="120"/>
      <c r="V22" s="41">
        <v>20</v>
      </c>
      <c r="W22" s="42"/>
      <c r="X22" s="42"/>
      <c r="Y22" s="79"/>
      <c r="Z22" s="79"/>
    </row>
    <row r="23" spans="1:26" ht="13.5" customHeight="1" x14ac:dyDescent="0.15">
      <c r="A23" s="157"/>
      <c r="B23" s="179"/>
      <c r="C23" s="181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72"/>
      <c r="Q23" s="162"/>
      <c r="R23" s="118"/>
      <c r="S23" s="119"/>
      <c r="T23" s="120"/>
      <c r="V23" s="41">
        <v>21</v>
      </c>
      <c r="W23" s="42"/>
      <c r="X23" s="42"/>
      <c r="Y23" s="79"/>
      <c r="Z23" s="79"/>
    </row>
    <row r="24" spans="1:26" ht="18" customHeight="1" x14ac:dyDescent="0.15">
      <c r="A24" s="157" t="s">
        <v>2</v>
      </c>
      <c r="B24" s="6">
        <v>16</v>
      </c>
      <c r="C24" s="5">
        <v>17</v>
      </c>
      <c r="D24" s="2">
        <v>18</v>
      </c>
      <c r="E24" s="2">
        <v>19</v>
      </c>
      <c r="F24" s="2">
        <v>20</v>
      </c>
      <c r="G24" s="2">
        <v>21</v>
      </c>
      <c r="H24" s="2">
        <v>22</v>
      </c>
      <c r="I24" s="2">
        <v>23</v>
      </c>
      <c r="J24" s="2">
        <v>24</v>
      </c>
      <c r="K24" s="2">
        <v>25</v>
      </c>
      <c r="L24" s="2">
        <v>26</v>
      </c>
      <c r="M24" s="2">
        <v>27</v>
      </c>
      <c r="N24" s="2">
        <v>28</v>
      </c>
      <c r="O24" s="2">
        <v>29</v>
      </c>
      <c r="P24" s="18">
        <v>30</v>
      </c>
      <c r="Q24" s="163"/>
      <c r="R24" s="118"/>
      <c r="S24" s="119"/>
      <c r="T24" s="120"/>
      <c r="V24" s="41">
        <v>22</v>
      </c>
      <c r="W24" s="42"/>
      <c r="X24" s="42"/>
      <c r="Y24" s="79"/>
      <c r="Z24" s="79"/>
    </row>
    <row r="25" spans="1:26" ht="13.5" customHeight="1" x14ac:dyDescent="0.15">
      <c r="A25" s="157"/>
      <c r="B25" s="178">
        <f>データ!N18</f>
        <v>41745</v>
      </c>
      <c r="C25" s="180">
        <f>データ!N19</f>
        <v>41746</v>
      </c>
      <c r="D25" s="167">
        <f>データ!N20</f>
        <v>41747</v>
      </c>
      <c r="E25" s="167">
        <f>データ!N21</f>
        <v>41748</v>
      </c>
      <c r="F25" s="167">
        <f>データ!N22</f>
        <v>41749</v>
      </c>
      <c r="G25" s="167">
        <f>データ!N23</f>
        <v>41750</v>
      </c>
      <c r="H25" s="167">
        <f>データ!N24</f>
        <v>41751</v>
      </c>
      <c r="I25" s="167">
        <f>データ!N25</f>
        <v>41752</v>
      </c>
      <c r="J25" s="167">
        <f>データ!N26</f>
        <v>41753</v>
      </c>
      <c r="K25" s="167">
        <f>データ!N27</f>
        <v>41754</v>
      </c>
      <c r="L25" s="167">
        <f>データ!N28</f>
        <v>41755</v>
      </c>
      <c r="M25" s="165">
        <f>データ!N29</f>
        <v>41756</v>
      </c>
      <c r="N25" s="165">
        <f>データ!N30</f>
        <v>41757</v>
      </c>
      <c r="O25" s="165" t="str">
        <f>データ!N31</f>
        <v>昭　和　の　日</v>
      </c>
      <c r="P25" s="165">
        <f>データ!N32</f>
        <v>41759</v>
      </c>
      <c r="Q25" s="161"/>
      <c r="R25" s="118"/>
      <c r="S25" s="119"/>
      <c r="T25" s="120"/>
      <c r="V25" s="41">
        <v>23</v>
      </c>
      <c r="W25" s="42"/>
      <c r="X25" s="42"/>
      <c r="Y25" s="79"/>
      <c r="Z25" s="79"/>
    </row>
    <row r="26" spans="1:26" ht="13.5" customHeight="1" thickBot="1" x14ac:dyDescent="0.2">
      <c r="A26" s="158"/>
      <c r="B26" s="179"/>
      <c r="C26" s="199"/>
      <c r="D26" s="182"/>
      <c r="E26" s="168"/>
      <c r="F26" s="168"/>
      <c r="G26" s="168"/>
      <c r="H26" s="168"/>
      <c r="I26" s="168"/>
      <c r="J26" s="168"/>
      <c r="K26" s="168"/>
      <c r="L26" s="168"/>
      <c r="M26" s="166"/>
      <c r="N26" s="166"/>
      <c r="O26" s="175"/>
      <c r="P26" s="166"/>
      <c r="Q26" s="164"/>
      <c r="R26" s="121"/>
      <c r="S26" s="122"/>
      <c r="T26" s="123"/>
      <c r="V26" s="41">
        <v>24</v>
      </c>
      <c r="W26" s="42"/>
      <c r="X26" s="42"/>
      <c r="Y26" s="79"/>
      <c r="Z26" s="79"/>
    </row>
    <row r="27" spans="1:26" ht="18" customHeight="1" x14ac:dyDescent="0.15">
      <c r="A27" s="159">
        <v>5</v>
      </c>
      <c r="B27" s="13">
        <v>1</v>
      </c>
      <c r="C27" s="7">
        <v>2</v>
      </c>
      <c r="D27" s="7">
        <v>3</v>
      </c>
      <c r="E27" s="4">
        <v>4</v>
      </c>
      <c r="F27" s="7">
        <v>5</v>
      </c>
      <c r="G27" s="4">
        <v>6</v>
      </c>
      <c r="H27" s="7">
        <v>7</v>
      </c>
      <c r="I27" s="4">
        <v>8</v>
      </c>
      <c r="J27" s="7">
        <v>9</v>
      </c>
      <c r="K27" s="4">
        <v>10</v>
      </c>
      <c r="L27" s="7">
        <v>11</v>
      </c>
      <c r="M27" s="4">
        <v>12</v>
      </c>
      <c r="N27" s="7">
        <v>13</v>
      </c>
      <c r="O27" s="4">
        <v>14</v>
      </c>
      <c r="P27" s="7">
        <v>15</v>
      </c>
      <c r="Q27" s="173"/>
      <c r="R27" s="124" t="s">
        <v>28</v>
      </c>
      <c r="S27" s="125"/>
      <c r="T27" s="126"/>
      <c r="V27" s="41">
        <v>25</v>
      </c>
      <c r="W27" s="42"/>
      <c r="X27" s="42"/>
      <c r="Y27" s="79"/>
      <c r="Z27" s="79"/>
    </row>
    <row r="28" spans="1:26" ht="13.5" customHeight="1" x14ac:dyDescent="0.15">
      <c r="A28" s="157"/>
      <c r="B28" s="169">
        <f>データ!P3</f>
        <v>41760</v>
      </c>
      <c r="C28" s="167">
        <f>データ!P4</f>
        <v>41761</v>
      </c>
      <c r="D28" s="165" t="str">
        <f>データ!P5</f>
        <v>憲　法　記念日</v>
      </c>
      <c r="E28" s="165" t="str">
        <f>データ!P6</f>
        <v>みどり　の　日</v>
      </c>
      <c r="F28" s="165" t="str">
        <f>データ!P7</f>
        <v>こども　の　日</v>
      </c>
      <c r="G28" s="165" t="str">
        <f>データ!P8</f>
        <v>振　替　休　日</v>
      </c>
      <c r="H28" s="167">
        <f>データ!P9</f>
        <v>41766</v>
      </c>
      <c r="I28" s="167">
        <f>データ!P10</f>
        <v>41767</v>
      </c>
      <c r="J28" s="167">
        <f>データ!P11</f>
        <v>41768</v>
      </c>
      <c r="K28" s="167">
        <f>データ!P12</f>
        <v>41769</v>
      </c>
      <c r="L28" s="171">
        <f>データ!P13</f>
        <v>41770</v>
      </c>
      <c r="M28" s="167">
        <f>データ!P14</f>
        <v>41771</v>
      </c>
      <c r="N28" s="171">
        <f>データ!P15</f>
        <v>41772</v>
      </c>
      <c r="O28" s="167">
        <f>データ!P16</f>
        <v>41773</v>
      </c>
      <c r="P28" s="171">
        <f>データ!P17</f>
        <v>41774</v>
      </c>
      <c r="Q28" s="174"/>
      <c r="R28" s="127"/>
      <c r="S28" s="128"/>
      <c r="T28" s="129"/>
    </row>
    <row r="29" spans="1:26" ht="13.5" customHeight="1" x14ac:dyDescent="0.15">
      <c r="A29" s="157"/>
      <c r="B29" s="170"/>
      <c r="C29" s="168"/>
      <c r="D29" s="166"/>
      <c r="E29" s="166"/>
      <c r="F29" s="166"/>
      <c r="G29" s="166"/>
      <c r="H29" s="168"/>
      <c r="I29" s="168"/>
      <c r="J29" s="168"/>
      <c r="K29" s="168"/>
      <c r="L29" s="172"/>
      <c r="M29" s="168"/>
      <c r="N29" s="172"/>
      <c r="O29" s="168"/>
      <c r="P29" s="172"/>
      <c r="Q29" s="162"/>
      <c r="R29" s="93">
        <f>VLOOKUP(R5,V3:Z27,3,FALSE)</f>
        <v>0</v>
      </c>
      <c r="S29" s="94"/>
      <c r="T29" s="95"/>
    </row>
    <row r="30" spans="1:26" ht="18" customHeight="1" x14ac:dyDescent="0.15">
      <c r="A30" s="157" t="s">
        <v>2</v>
      </c>
      <c r="B30" s="6">
        <v>16</v>
      </c>
      <c r="C30" s="2">
        <v>17</v>
      </c>
      <c r="D30" s="2">
        <v>18</v>
      </c>
      <c r="E30" s="11">
        <v>19</v>
      </c>
      <c r="F30" s="2">
        <v>20</v>
      </c>
      <c r="G30" s="2">
        <v>21</v>
      </c>
      <c r="H30" s="2">
        <v>22</v>
      </c>
      <c r="I30" s="2">
        <v>23</v>
      </c>
      <c r="J30" s="2">
        <v>24</v>
      </c>
      <c r="K30" s="2">
        <v>25</v>
      </c>
      <c r="L30" s="17">
        <v>26</v>
      </c>
      <c r="M30" s="5">
        <v>27</v>
      </c>
      <c r="N30" s="2">
        <v>28</v>
      </c>
      <c r="O30" s="5">
        <v>29</v>
      </c>
      <c r="P30" s="11">
        <v>30</v>
      </c>
      <c r="Q30" s="5">
        <v>31</v>
      </c>
      <c r="R30" s="96"/>
      <c r="S30" s="94"/>
      <c r="T30" s="95"/>
    </row>
    <row r="31" spans="1:26" ht="13.5" customHeight="1" x14ac:dyDescent="0.15">
      <c r="A31" s="157"/>
      <c r="B31" s="169">
        <f>データ!P18</f>
        <v>41775</v>
      </c>
      <c r="C31" s="167">
        <f>データ!P19</f>
        <v>41776</v>
      </c>
      <c r="D31" s="167">
        <f>データ!P20</f>
        <v>41777</v>
      </c>
      <c r="E31" s="167">
        <f>データ!P21</f>
        <v>41778</v>
      </c>
      <c r="F31" s="167">
        <f>データ!P22</f>
        <v>41779</v>
      </c>
      <c r="G31" s="167">
        <f>データ!P23</f>
        <v>41780</v>
      </c>
      <c r="H31" s="167">
        <f>データ!P24</f>
        <v>41781</v>
      </c>
      <c r="I31" s="167">
        <f>データ!P25</f>
        <v>41782</v>
      </c>
      <c r="J31" s="167">
        <f>データ!P26</f>
        <v>41783</v>
      </c>
      <c r="K31" s="167">
        <f>データ!P27</f>
        <v>41784</v>
      </c>
      <c r="L31" s="171">
        <f>データ!P28</f>
        <v>41785</v>
      </c>
      <c r="M31" s="167">
        <f>データ!P29</f>
        <v>41786</v>
      </c>
      <c r="N31" s="167">
        <f>データ!P30</f>
        <v>41787</v>
      </c>
      <c r="O31" s="171">
        <f>データ!P31</f>
        <v>41788</v>
      </c>
      <c r="P31" s="167">
        <f>データ!P32</f>
        <v>41789</v>
      </c>
      <c r="Q31" s="171">
        <f>データ!P33</f>
        <v>41790</v>
      </c>
      <c r="R31" s="96"/>
      <c r="S31" s="94"/>
      <c r="T31" s="95"/>
    </row>
    <row r="32" spans="1:26" ht="13.5" customHeight="1" thickBot="1" x14ac:dyDescent="0.2">
      <c r="A32" s="158"/>
      <c r="B32" s="170"/>
      <c r="C32" s="168"/>
      <c r="D32" s="168"/>
      <c r="E32" s="168"/>
      <c r="F32" s="168"/>
      <c r="G32" s="168"/>
      <c r="H32" s="168"/>
      <c r="I32" s="168"/>
      <c r="J32" s="168"/>
      <c r="K32" s="168"/>
      <c r="L32" s="172"/>
      <c r="M32" s="182"/>
      <c r="N32" s="182"/>
      <c r="O32" s="172"/>
      <c r="P32" s="182"/>
      <c r="Q32" s="172"/>
      <c r="R32" s="82"/>
      <c r="S32" s="83"/>
      <c r="T32" s="84"/>
    </row>
    <row r="33" spans="1:20" ht="18" customHeight="1" x14ac:dyDescent="0.15">
      <c r="A33" s="159">
        <v>6</v>
      </c>
      <c r="B33" s="3">
        <v>1</v>
      </c>
      <c r="C33" s="4">
        <v>2</v>
      </c>
      <c r="D33" s="7">
        <v>3</v>
      </c>
      <c r="E33" s="4">
        <v>4</v>
      </c>
      <c r="F33" s="7">
        <v>5</v>
      </c>
      <c r="G33" s="4">
        <v>6</v>
      </c>
      <c r="H33" s="7">
        <v>7</v>
      </c>
      <c r="I33" s="4">
        <v>8</v>
      </c>
      <c r="J33" s="7">
        <v>9</v>
      </c>
      <c r="K33" s="4">
        <v>10</v>
      </c>
      <c r="L33" s="7">
        <v>11</v>
      </c>
      <c r="M33" s="4">
        <v>12</v>
      </c>
      <c r="N33" s="7">
        <v>13</v>
      </c>
      <c r="O33" s="4">
        <v>14</v>
      </c>
      <c r="P33" s="7">
        <v>15</v>
      </c>
      <c r="Q33" s="160"/>
      <c r="R33" s="97">
        <f>VLOOKUP(R5,V3:Z27,4,FALSE)</f>
        <v>0</v>
      </c>
      <c r="S33" s="98"/>
      <c r="T33" s="99"/>
    </row>
    <row r="34" spans="1:20" ht="13.5" customHeight="1" x14ac:dyDescent="0.15">
      <c r="A34" s="157"/>
      <c r="B34" s="169">
        <f>データ!R3</f>
        <v>41791</v>
      </c>
      <c r="C34" s="167">
        <f>データ!R4</f>
        <v>41792</v>
      </c>
      <c r="D34" s="167">
        <f>データ!R5</f>
        <v>41793</v>
      </c>
      <c r="E34" s="167">
        <f>データ!R6</f>
        <v>41794</v>
      </c>
      <c r="F34" s="167">
        <f>データ!R7</f>
        <v>41795</v>
      </c>
      <c r="G34" s="167">
        <f>データ!R8</f>
        <v>41796</v>
      </c>
      <c r="H34" s="167">
        <f>データ!R9</f>
        <v>41797</v>
      </c>
      <c r="I34" s="167">
        <f>データ!R10</f>
        <v>41798</v>
      </c>
      <c r="J34" s="167">
        <f>データ!R11</f>
        <v>41799</v>
      </c>
      <c r="K34" s="167">
        <f>データ!R12</f>
        <v>41800</v>
      </c>
      <c r="L34" s="171">
        <f>データ!R13</f>
        <v>41801</v>
      </c>
      <c r="M34" s="167">
        <f>データ!R14</f>
        <v>41802</v>
      </c>
      <c r="N34" s="171">
        <f>データ!R15</f>
        <v>41803</v>
      </c>
      <c r="O34" s="167">
        <f>データ!R16</f>
        <v>41804</v>
      </c>
      <c r="P34" s="171">
        <f>データ!R17</f>
        <v>41805</v>
      </c>
      <c r="Q34" s="161"/>
      <c r="R34" s="100"/>
      <c r="S34" s="98"/>
      <c r="T34" s="99"/>
    </row>
    <row r="35" spans="1:20" ht="13.5" customHeight="1" x14ac:dyDescent="0.15">
      <c r="A35" s="157"/>
      <c r="B35" s="170"/>
      <c r="C35" s="168"/>
      <c r="D35" s="168"/>
      <c r="E35" s="168"/>
      <c r="F35" s="168"/>
      <c r="G35" s="168"/>
      <c r="H35" s="168"/>
      <c r="I35" s="168"/>
      <c r="J35" s="168"/>
      <c r="K35" s="168"/>
      <c r="L35" s="172"/>
      <c r="M35" s="168"/>
      <c r="N35" s="172"/>
      <c r="O35" s="168"/>
      <c r="P35" s="172"/>
      <c r="Q35" s="162"/>
      <c r="R35" s="100"/>
      <c r="S35" s="98"/>
      <c r="T35" s="99"/>
    </row>
    <row r="36" spans="1:20" ht="18" customHeight="1" x14ac:dyDescent="0.15">
      <c r="A36" s="157" t="s">
        <v>2</v>
      </c>
      <c r="B36" s="6">
        <v>16</v>
      </c>
      <c r="C36" s="10">
        <v>17</v>
      </c>
      <c r="D36" s="2">
        <v>18</v>
      </c>
      <c r="E36" s="5">
        <v>19</v>
      </c>
      <c r="F36" s="2">
        <v>20</v>
      </c>
      <c r="G36" s="2">
        <v>21</v>
      </c>
      <c r="H36" s="2">
        <v>22</v>
      </c>
      <c r="I36" s="5">
        <v>23</v>
      </c>
      <c r="J36" s="2">
        <v>24</v>
      </c>
      <c r="K36" s="5">
        <v>25</v>
      </c>
      <c r="L36" s="2">
        <v>26</v>
      </c>
      <c r="M36" s="5">
        <v>27</v>
      </c>
      <c r="N36" s="2">
        <v>28</v>
      </c>
      <c r="O36" s="5">
        <v>29</v>
      </c>
      <c r="P36" s="2">
        <v>30</v>
      </c>
      <c r="Q36" s="163"/>
      <c r="R36" s="97">
        <f>VLOOKUP(R5,V3:Z27,5,FALSE)</f>
        <v>0</v>
      </c>
      <c r="S36" s="98"/>
      <c r="T36" s="99"/>
    </row>
    <row r="37" spans="1:20" ht="13.5" customHeight="1" x14ac:dyDescent="0.15">
      <c r="A37" s="157"/>
      <c r="B37" s="169">
        <f>データ!R18</f>
        <v>41806</v>
      </c>
      <c r="C37" s="180">
        <f>データ!R19</f>
        <v>41807</v>
      </c>
      <c r="D37" s="180">
        <f>データ!R20</f>
        <v>41808</v>
      </c>
      <c r="E37" s="180">
        <f>データ!R21</f>
        <v>41809</v>
      </c>
      <c r="F37" s="180">
        <f>データ!R22</f>
        <v>41810</v>
      </c>
      <c r="G37" s="180">
        <f>データ!R23</f>
        <v>41811</v>
      </c>
      <c r="H37" s="167">
        <f>データ!R24</f>
        <v>41812</v>
      </c>
      <c r="I37" s="167">
        <f>データ!R25</f>
        <v>41813</v>
      </c>
      <c r="J37" s="171">
        <f>データ!R26</f>
        <v>41814</v>
      </c>
      <c r="K37" s="180">
        <f>データ!R27</f>
        <v>41815</v>
      </c>
      <c r="L37" s="180">
        <f>データ!R28</f>
        <v>41816</v>
      </c>
      <c r="M37" s="180">
        <f>データ!R29</f>
        <v>41817</v>
      </c>
      <c r="N37" s="167">
        <f>データ!R30</f>
        <v>41818</v>
      </c>
      <c r="O37" s="171">
        <f>データ!R31</f>
        <v>41819</v>
      </c>
      <c r="P37" s="167">
        <f>データ!R32</f>
        <v>41820</v>
      </c>
      <c r="Q37" s="161"/>
      <c r="R37" s="100"/>
      <c r="S37" s="98"/>
      <c r="T37" s="99"/>
    </row>
    <row r="38" spans="1:20" ht="13.5" customHeight="1" thickBot="1" x14ac:dyDescent="0.2">
      <c r="A38" s="157"/>
      <c r="B38" s="169"/>
      <c r="C38" s="199"/>
      <c r="D38" s="199"/>
      <c r="E38" s="199"/>
      <c r="F38" s="199"/>
      <c r="G38" s="199"/>
      <c r="H38" s="182"/>
      <c r="I38" s="182"/>
      <c r="J38" s="219"/>
      <c r="K38" s="199"/>
      <c r="L38" s="199"/>
      <c r="M38" s="199"/>
      <c r="N38" s="182"/>
      <c r="O38" s="219"/>
      <c r="P38" s="182"/>
      <c r="Q38" s="164"/>
      <c r="R38" s="101"/>
      <c r="S38" s="102"/>
      <c r="T38" s="103"/>
    </row>
    <row r="39" spans="1:20" ht="6" customHeight="1" x14ac:dyDescent="0.15">
      <c r="A39" s="87"/>
      <c r="B39" s="86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81"/>
      <c r="R39" s="85"/>
      <c r="S39" s="85"/>
      <c r="T39" s="85"/>
    </row>
    <row r="40" spans="1:20" ht="27" customHeight="1" thickBot="1" x14ac:dyDescent="0.2">
      <c r="A40" s="193"/>
      <c r="B40" s="193"/>
      <c r="C40" s="193"/>
      <c r="D40" s="193"/>
      <c r="E40" s="193"/>
      <c r="F40" s="193"/>
      <c r="G40" s="184" t="s">
        <v>1</v>
      </c>
      <c r="H40" s="184"/>
      <c r="I40" s="184"/>
      <c r="J40" s="184"/>
      <c r="K40" s="184"/>
      <c r="L40" s="184"/>
      <c r="M40" s="184"/>
      <c r="N40" s="1"/>
      <c r="O40" s="194"/>
      <c r="P40" s="194"/>
    </row>
    <row r="41" spans="1:20" ht="18" customHeight="1" x14ac:dyDescent="0.15">
      <c r="A41" s="159">
        <v>7</v>
      </c>
      <c r="B41" s="19">
        <v>1</v>
      </c>
      <c r="C41" s="20">
        <v>2</v>
      </c>
      <c r="D41" s="21">
        <v>3</v>
      </c>
      <c r="E41" s="20">
        <v>4</v>
      </c>
      <c r="F41" s="21">
        <v>5</v>
      </c>
      <c r="G41" s="20">
        <v>6</v>
      </c>
      <c r="H41" s="21">
        <v>7</v>
      </c>
      <c r="I41" s="20">
        <v>8</v>
      </c>
      <c r="J41" s="21">
        <v>9</v>
      </c>
      <c r="K41" s="20">
        <v>10</v>
      </c>
      <c r="L41" s="21">
        <v>11</v>
      </c>
      <c r="M41" s="20">
        <v>12</v>
      </c>
      <c r="N41" s="21">
        <v>13</v>
      </c>
      <c r="O41" s="20">
        <v>14</v>
      </c>
      <c r="P41" s="21">
        <v>15</v>
      </c>
      <c r="Q41" s="173"/>
      <c r="R41" s="130" t="s">
        <v>26</v>
      </c>
      <c r="S41" s="131"/>
      <c r="T41" s="132"/>
    </row>
    <row r="42" spans="1:20" ht="13.5" customHeight="1" x14ac:dyDescent="0.15">
      <c r="A42" s="157"/>
      <c r="B42" s="178">
        <f>データ!T3</f>
        <v>41821</v>
      </c>
      <c r="C42" s="167">
        <f>データ!T4</f>
        <v>41822</v>
      </c>
      <c r="D42" s="167">
        <f>データ!T5</f>
        <v>41823</v>
      </c>
      <c r="E42" s="167">
        <f>データ!T6</f>
        <v>41824</v>
      </c>
      <c r="F42" s="167">
        <f>データ!T7</f>
        <v>41825</v>
      </c>
      <c r="G42" s="167">
        <f>データ!T8</f>
        <v>41826</v>
      </c>
      <c r="H42" s="167">
        <f>データ!T9</f>
        <v>41827</v>
      </c>
      <c r="I42" s="167">
        <f>データ!T10</f>
        <v>41828</v>
      </c>
      <c r="J42" s="167">
        <f>データ!T11</f>
        <v>41829</v>
      </c>
      <c r="K42" s="167">
        <f>データ!T12</f>
        <v>41830</v>
      </c>
      <c r="L42" s="167">
        <f>データ!T13</f>
        <v>41831</v>
      </c>
      <c r="M42" s="167">
        <f>データ!T14</f>
        <v>41832</v>
      </c>
      <c r="N42" s="167">
        <f>データ!T15</f>
        <v>41833</v>
      </c>
      <c r="O42" s="167">
        <f>データ!T16</f>
        <v>41834</v>
      </c>
      <c r="P42" s="167">
        <f>データ!T17</f>
        <v>41835</v>
      </c>
      <c r="Q42" s="174"/>
      <c r="R42" s="148"/>
      <c r="S42" s="149"/>
      <c r="T42" s="150"/>
    </row>
    <row r="43" spans="1:20" ht="13.5" customHeight="1" x14ac:dyDescent="0.15">
      <c r="A43" s="157"/>
      <c r="B43" s="179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95"/>
      <c r="R43" s="151"/>
      <c r="S43" s="152"/>
      <c r="T43" s="153"/>
    </row>
    <row r="44" spans="1:20" ht="18" customHeight="1" x14ac:dyDescent="0.15">
      <c r="A44" s="157" t="s">
        <v>2</v>
      </c>
      <c r="B44" s="6">
        <v>16</v>
      </c>
      <c r="C44" s="5">
        <v>17</v>
      </c>
      <c r="D44" s="2">
        <v>18</v>
      </c>
      <c r="E44" s="5">
        <v>19</v>
      </c>
      <c r="F44" s="10">
        <v>20</v>
      </c>
      <c r="G44" s="2">
        <v>21</v>
      </c>
      <c r="H44" s="2">
        <v>22</v>
      </c>
      <c r="I44" s="5">
        <v>23</v>
      </c>
      <c r="J44" s="2">
        <v>24</v>
      </c>
      <c r="K44" s="5">
        <v>25</v>
      </c>
      <c r="L44" s="2">
        <v>26</v>
      </c>
      <c r="M44" s="5">
        <v>27</v>
      </c>
      <c r="N44" s="2">
        <v>28</v>
      </c>
      <c r="O44" s="8">
        <v>29</v>
      </c>
      <c r="P44" s="11">
        <v>30</v>
      </c>
      <c r="Q44" s="12">
        <v>31</v>
      </c>
      <c r="R44" s="151"/>
      <c r="S44" s="152"/>
      <c r="T44" s="153"/>
    </row>
    <row r="45" spans="1:20" ht="13.5" customHeight="1" x14ac:dyDescent="0.15">
      <c r="A45" s="157"/>
      <c r="B45" s="169">
        <f>データ!T18</f>
        <v>41836</v>
      </c>
      <c r="C45" s="167">
        <f>データ!T19</f>
        <v>41837</v>
      </c>
      <c r="D45" s="167">
        <f>データ!T20</f>
        <v>41838</v>
      </c>
      <c r="E45" s="167">
        <f>データ!T21</f>
        <v>41839</v>
      </c>
      <c r="F45" s="167">
        <f>データ!T22</f>
        <v>41840</v>
      </c>
      <c r="G45" s="167" t="str">
        <f>データ!T23</f>
        <v>海の日</v>
      </c>
      <c r="H45" s="167">
        <f>データ!T24</f>
        <v>41842</v>
      </c>
      <c r="I45" s="167">
        <f>データ!T25</f>
        <v>41843</v>
      </c>
      <c r="J45" s="167">
        <f>データ!T26</f>
        <v>41844</v>
      </c>
      <c r="K45" s="167">
        <f>データ!T27</f>
        <v>41845</v>
      </c>
      <c r="L45" s="167">
        <f>データ!T28</f>
        <v>41846</v>
      </c>
      <c r="M45" s="167">
        <f>データ!T29</f>
        <v>41847</v>
      </c>
      <c r="N45" s="167">
        <f>データ!T30</f>
        <v>41848</v>
      </c>
      <c r="O45" s="167">
        <f>データ!T31</f>
        <v>41849</v>
      </c>
      <c r="P45" s="167">
        <f>データ!T32</f>
        <v>41850</v>
      </c>
      <c r="Q45" s="191">
        <f>データ!T33</f>
        <v>41851</v>
      </c>
      <c r="R45" s="151"/>
      <c r="S45" s="152"/>
      <c r="T45" s="153"/>
    </row>
    <row r="46" spans="1:20" ht="13.5" customHeight="1" thickBot="1" x14ac:dyDescent="0.2">
      <c r="A46" s="158"/>
      <c r="B46" s="198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92"/>
      <c r="R46" s="154"/>
      <c r="S46" s="155"/>
      <c r="T46" s="156"/>
    </row>
    <row r="47" spans="1:20" ht="18" customHeight="1" x14ac:dyDescent="0.15">
      <c r="A47" s="159">
        <v>8</v>
      </c>
      <c r="B47" s="3">
        <v>1</v>
      </c>
      <c r="C47" s="4">
        <v>2</v>
      </c>
      <c r="D47" s="7">
        <v>3</v>
      </c>
      <c r="E47" s="4">
        <v>4</v>
      </c>
      <c r="F47" s="7">
        <v>5</v>
      </c>
      <c r="G47" s="4">
        <v>6</v>
      </c>
      <c r="H47" s="7">
        <v>7</v>
      </c>
      <c r="I47" s="4">
        <v>8</v>
      </c>
      <c r="J47" s="7">
        <v>9</v>
      </c>
      <c r="K47" s="4">
        <v>10</v>
      </c>
      <c r="L47" s="7">
        <v>11</v>
      </c>
      <c r="M47" s="4">
        <v>12</v>
      </c>
      <c r="N47" s="7">
        <v>13</v>
      </c>
      <c r="O47" s="4">
        <v>14</v>
      </c>
      <c r="P47" s="11">
        <v>15</v>
      </c>
      <c r="Q47" s="173"/>
      <c r="R47" s="124" t="s">
        <v>27</v>
      </c>
      <c r="S47" s="125"/>
      <c r="T47" s="126"/>
    </row>
    <row r="48" spans="1:20" ht="13.5" customHeight="1" x14ac:dyDescent="0.15">
      <c r="A48" s="157"/>
      <c r="B48" s="178">
        <f>データ!V3</f>
        <v>41852</v>
      </c>
      <c r="C48" s="167">
        <f>データ!V4</f>
        <v>41853</v>
      </c>
      <c r="D48" s="167">
        <f>データ!V5</f>
        <v>41854</v>
      </c>
      <c r="E48" s="167">
        <f>データ!V6</f>
        <v>41855</v>
      </c>
      <c r="F48" s="167">
        <f>データ!V7</f>
        <v>41856</v>
      </c>
      <c r="G48" s="167">
        <f>データ!V8</f>
        <v>41857</v>
      </c>
      <c r="H48" s="167">
        <f>データ!V9</f>
        <v>41858</v>
      </c>
      <c r="I48" s="167">
        <f>データ!V10</f>
        <v>41859</v>
      </c>
      <c r="J48" s="167">
        <f>データ!U11</f>
        <v>41860</v>
      </c>
      <c r="K48" s="167">
        <f>データ!U12</f>
        <v>41861</v>
      </c>
      <c r="L48" s="167">
        <f>データ!U13</f>
        <v>41862</v>
      </c>
      <c r="M48" s="167">
        <f>データ!U14</f>
        <v>41863</v>
      </c>
      <c r="N48" s="167">
        <f>データ!U15</f>
        <v>41864</v>
      </c>
      <c r="O48" s="167">
        <f>データ!U16</f>
        <v>41865</v>
      </c>
      <c r="P48" s="167">
        <f>データ!U17</f>
        <v>41866</v>
      </c>
      <c r="Q48" s="174"/>
      <c r="R48" s="127"/>
      <c r="S48" s="128"/>
      <c r="T48" s="129"/>
    </row>
    <row r="49" spans="1:20" ht="13.5" customHeight="1" x14ac:dyDescent="0.15">
      <c r="A49" s="157"/>
      <c r="B49" s="179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2"/>
      <c r="R49" s="115">
        <f>R11</f>
        <v>0</v>
      </c>
      <c r="S49" s="116"/>
      <c r="T49" s="117"/>
    </row>
    <row r="50" spans="1:20" ht="18" customHeight="1" x14ac:dyDescent="0.15">
      <c r="A50" s="157" t="s">
        <v>2</v>
      </c>
      <c r="B50" s="6">
        <v>16</v>
      </c>
      <c r="C50" s="5">
        <v>17</v>
      </c>
      <c r="D50" s="2">
        <v>18</v>
      </c>
      <c r="E50" s="5">
        <v>19</v>
      </c>
      <c r="F50" s="2">
        <v>20</v>
      </c>
      <c r="G50" s="5">
        <v>21</v>
      </c>
      <c r="H50" s="2">
        <v>22</v>
      </c>
      <c r="I50" s="5">
        <v>23</v>
      </c>
      <c r="J50" s="2">
        <v>24</v>
      </c>
      <c r="K50" s="5">
        <v>25</v>
      </c>
      <c r="L50" s="2">
        <v>26</v>
      </c>
      <c r="M50" s="5">
        <v>27</v>
      </c>
      <c r="N50" s="2">
        <v>28</v>
      </c>
      <c r="O50" s="5">
        <v>29</v>
      </c>
      <c r="P50" s="11">
        <v>30</v>
      </c>
      <c r="Q50" s="5">
        <v>31</v>
      </c>
      <c r="R50" s="118"/>
      <c r="S50" s="119"/>
      <c r="T50" s="120"/>
    </row>
    <row r="51" spans="1:20" ht="13.5" customHeight="1" x14ac:dyDescent="0.15">
      <c r="A51" s="157"/>
      <c r="B51" s="169">
        <f>データ!V18</f>
        <v>41867</v>
      </c>
      <c r="C51" s="167">
        <f>データ!V19</f>
        <v>41868</v>
      </c>
      <c r="D51" s="167">
        <f>データ!V20</f>
        <v>41869</v>
      </c>
      <c r="E51" s="167">
        <f>データ!V21</f>
        <v>41870</v>
      </c>
      <c r="F51" s="167">
        <f>データ!V22</f>
        <v>41871</v>
      </c>
      <c r="G51" s="167">
        <f>データ!V23</f>
        <v>41872</v>
      </c>
      <c r="H51" s="167">
        <f>データ!V24</f>
        <v>41873</v>
      </c>
      <c r="I51" s="167">
        <f>データ!U25</f>
        <v>41874</v>
      </c>
      <c r="J51" s="167">
        <f>データ!U26</f>
        <v>41875</v>
      </c>
      <c r="K51" s="167">
        <f>データ!U27</f>
        <v>41876</v>
      </c>
      <c r="L51" s="167">
        <f>データ!U28</f>
        <v>41877</v>
      </c>
      <c r="M51" s="167">
        <f>データ!U29</f>
        <v>41878</v>
      </c>
      <c r="N51" s="167">
        <f>データ!U30</f>
        <v>41879</v>
      </c>
      <c r="O51" s="167">
        <f>データ!U31</f>
        <v>41880</v>
      </c>
      <c r="P51" s="167">
        <f>データ!U32</f>
        <v>41881</v>
      </c>
      <c r="Q51" s="180">
        <f>データ!U33</f>
        <v>41882</v>
      </c>
      <c r="R51" s="118"/>
      <c r="S51" s="119"/>
      <c r="T51" s="120"/>
    </row>
    <row r="52" spans="1:20" ht="13.5" customHeight="1" thickBot="1" x14ac:dyDescent="0.2">
      <c r="A52" s="158"/>
      <c r="B52" s="198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99"/>
      <c r="R52" s="118"/>
      <c r="S52" s="119"/>
      <c r="T52" s="120"/>
    </row>
    <row r="53" spans="1:20" ht="18" customHeight="1" x14ac:dyDescent="0.15">
      <c r="A53" s="159">
        <v>9</v>
      </c>
      <c r="B53" s="3">
        <v>1</v>
      </c>
      <c r="C53" s="4">
        <v>2</v>
      </c>
      <c r="D53" s="9">
        <v>3</v>
      </c>
      <c r="E53" s="7">
        <v>4</v>
      </c>
      <c r="F53" s="7">
        <v>5</v>
      </c>
      <c r="G53" s="4">
        <v>6</v>
      </c>
      <c r="H53" s="11">
        <v>7</v>
      </c>
      <c r="I53" s="4">
        <v>8</v>
      </c>
      <c r="J53" s="7">
        <v>9</v>
      </c>
      <c r="K53" s="4">
        <v>10</v>
      </c>
      <c r="L53" s="7">
        <v>11</v>
      </c>
      <c r="M53" s="4">
        <v>12</v>
      </c>
      <c r="N53" s="7">
        <v>13</v>
      </c>
      <c r="O53" s="4">
        <v>14</v>
      </c>
      <c r="P53" s="7">
        <v>15</v>
      </c>
      <c r="Q53" s="160"/>
      <c r="R53" s="118"/>
      <c r="S53" s="119"/>
      <c r="T53" s="120"/>
    </row>
    <row r="54" spans="1:20" ht="13.5" customHeight="1" x14ac:dyDescent="0.15">
      <c r="A54" s="157"/>
      <c r="B54" s="208">
        <f>データ!X3</f>
        <v>41883</v>
      </c>
      <c r="C54" s="165">
        <f>データ!X4</f>
        <v>41884</v>
      </c>
      <c r="D54" s="165">
        <f>データ!X5</f>
        <v>41885</v>
      </c>
      <c r="E54" s="165">
        <f>データ!X6</f>
        <v>41886</v>
      </c>
      <c r="F54" s="165">
        <f>データ!X7</f>
        <v>41887</v>
      </c>
      <c r="G54" s="165">
        <f>データ!X8</f>
        <v>41888</v>
      </c>
      <c r="H54" s="165">
        <f>データ!X9</f>
        <v>41889</v>
      </c>
      <c r="I54" s="165">
        <f>データ!X10</f>
        <v>41890</v>
      </c>
      <c r="J54" s="165">
        <f>データ!X11</f>
        <v>41891</v>
      </c>
      <c r="K54" s="165">
        <f>データ!X12</f>
        <v>41892</v>
      </c>
      <c r="L54" s="165">
        <f>データ!X13</f>
        <v>41893</v>
      </c>
      <c r="M54" s="165">
        <f>データ!X14</f>
        <v>41894</v>
      </c>
      <c r="N54" s="165">
        <f>データ!X15</f>
        <v>41895</v>
      </c>
      <c r="O54" s="165">
        <f>データ!X16</f>
        <v>41896</v>
      </c>
      <c r="P54" s="165" t="str">
        <f>データ!X17</f>
        <v>敬　老　の　日</v>
      </c>
      <c r="Q54" s="161"/>
      <c r="R54" s="118"/>
      <c r="S54" s="119"/>
      <c r="T54" s="120"/>
    </row>
    <row r="55" spans="1:20" ht="13.5" customHeight="1" x14ac:dyDescent="0.15">
      <c r="A55" s="157"/>
      <c r="B55" s="209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2"/>
      <c r="R55" s="118"/>
      <c r="S55" s="119"/>
      <c r="T55" s="120"/>
    </row>
    <row r="56" spans="1:20" ht="18" customHeight="1" x14ac:dyDescent="0.15">
      <c r="A56" s="157" t="s">
        <v>2</v>
      </c>
      <c r="B56" s="6">
        <v>16</v>
      </c>
      <c r="C56" s="5">
        <v>17</v>
      </c>
      <c r="D56" s="10">
        <v>18</v>
      </c>
      <c r="E56" s="2">
        <v>19</v>
      </c>
      <c r="F56" s="10">
        <v>20</v>
      </c>
      <c r="G56" s="2">
        <v>21</v>
      </c>
      <c r="H56" s="2">
        <v>22</v>
      </c>
      <c r="I56" s="5">
        <v>23</v>
      </c>
      <c r="J56" s="2">
        <v>24</v>
      </c>
      <c r="K56" s="5">
        <v>25</v>
      </c>
      <c r="L56" s="2">
        <v>26</v>
      </c>
      <c r="M56" s="5">
        <v>27</v>
      </c>
      <c r="N56" s="2">
        <v>28</v>
      </c>
      <c r="O56" s="5">
        <v>29</v>
      </c>
      <c r="P56" s="11">
        <v>30</v>
      </c>
      <c r="Q56" s="163"/>
      <c r="R56" s="118"/>
      <c r="S56" s="119"/>
      <c r="T56" s="120"/>
    </row>
    <row r="57" spans="1:20" ht="13.5" customHeight="1" x14ac:dyDescent="0.15">
      <c r="A57" s="157"/>
      <c r="B57" s="210">
        <f>データ!X18</f>
        <v>41898</v>
      </c>
      <c r="C57" s="165">
        <f>データ!X19</f>
        <v>41899</v>
      </c>
      <c r="D57" s="165">
        <f>データ!X20</f>
        <v>41900</v>
      </c>
      <c r="E57" s="165">
        <f>データ!X21</f>
        <v>41901</v>
      </c>
      <c r="F57" s="165">
        <f>データ!X22</f>
        <v>41902</v>
      </c>
      <c r="G57" s="165">
        <f>データ!X23</f>
        <v>41903</v>
      </c>
      <c r="H57" s="165">
        <f>データ!X24</f>
        <v>41904</v>
      </c>
      <c r="I57" s="165" t="str">
        <f>データ!X25</f>
        <v>秋　分　の　日</v>
      </c>
      <c r="J57" s="165">
        <f>データ!X26</f>
        <v>41906</v>
      </c>
      <c r="K57" s="165">
        <f>データ!X27</f>
        <v>41907</v>
      </c>
      <c r="L57" s="165">
        <f>データ!X28</f>
        <v>41908</v>
      </c>
      <c r="M57" s="165">
        <f>データ!X29</f>
        <v>41909</v>
      </c>
      <c r="N57" s="165">
        <f>データ!X30</f>
        <v>41910</v>
      </c>
      <c r="O57" s="165">
        <f>データ!X31</f>
        <v>41911</v>
      </c>
      <c r="P57" s="165">
        <f>データ!X32</f>
        <v>41912</v>
      </c>
      <c r="Q57" s="161"/>
      <c r="R57" s="118"/>
      <c r="S57" s="119"/>
      <c r="T57" s="120"/>
    </row>
    <row r="58" spans="1:20" ht="13.5" customHeight="1" thickBot="1" x14ac:dyDescent="0.2">
      <c r="A58" s="158"/>
      <c r="B58" s="211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64"/>
      <c r="R58" s="118"/>
      <c r="S58" s="119"/>
      <c r="T58" s="120"/>
    </row>
    <row r="59" spans="1:20" ht="18" customHeight="1" x14ac:dyDescent="0.15">
      <c r="A59" s="159">
        <v>10</v>
      </c>
      <c r="B59" s="3">
        <v>1</v>
      </c>
      <c r="C59" s="4">
        <v>2</v>
      </c>
      <c r="D59" s="7">
        <v>3</v>
      </c>
      <c r="E59" s="4">
        <v>4</v>
      </c>
      <c r="F59" s="7">
        <v>5</v>
      </c>
      <c r="G59" s="4">
        <v>6</v>
      </c>
      <c r="H59" s="7">
        <v>7</v>
      </c>
      <c r="I59" s="4">
        <v>8</v>
      </c>
      <c r="J59" s="7">
        <v>9</v>
      </c>
      <c r="K59" s="4">
        <v>10</v>
      </c>
      <c r="L59" s="7">
        <v>11</v>
      </c>
      <c r="M59" s="4">
        <v>12</v>
      </c>
      <c r="N59" s="7">
        <v>13</v>
      </c>
      <c r="O59" s="4">
        <v>14</v>
      </c>
      <c r="P59" s="7">
        <v>15</v>
      </c>
      <c r="Q59" s="160"/>
      <c r="R59" s="118"/>
      <c r="S59" s="119"/>
      <c r="T59" s="120"/>
    </row>
    <row r="60" spans="1:20" ht="13.5" customHeight="1" x14ac:dyDescent="0.15">
      <c r="A60" s="157"/>
      <c r="B60" s="208">
        <f>データ!Z3</f>
        <v>41913</v>
      </c>
      <c r="C60" s="165">
        <f>データ!Z4</f>
        <v>41914</v>
      </c>
      <c r="D60" s="165">
        <f>データ!Z5</f>
        <v>41915</v>
      </c>
      <c r="E60" s="165">
        <f>データ!Z6</f>
        <v>41916</v>
      </c>
      <c r="F60" s="165">
        <f>データ!Z7</f>
        <v>41917</v>
      </c>
      <c r="G60" s="165">
        <f>データ!Z8</f>
        <v>41918</v>
      </c>
      <c r="H60" s="165">
        <f>データ!Z9</f>
        <v>41919</v>
      </c>
      <c r="I60" s="165">
        <f>データ!Z10</f>
        <v>41920</v>
      </c>
      <c r="J60" s="165">
        <f>データ!Z11</f>
        <v>41921</v>
      </c>
      <c r="K60" s="165">
        <f>データ!Z12</f>
        <v>41922</v>
      </c>
      <c r="L60" s="165">
        <f>データ!Z13</f>
        <v>41923</v>
      </c>
      <c r="M60" s="165">
        <f>データ!Z14</f>
        <v>41924</v>
      </c>
      <c r="N60" s="165" t="str">
        <f>データ!Z15</f>
        <v>体　育　の　日</v>
      </c>
      <c r="O60" s="165">
        <f>データ!Z16</f>
        <v>41926</v>
      </c>
      <c r="P60" s="165">
        <f>データ!Z17</f>
        <v>41927</v>
      </c>
      <c r="Q60" s="161"/>
      <c r="R60" s="118"/>
      <c r="S60" s="119"/>
      <c r="T60" s="120"/>
    </row>
    <row r="61" spans="1:20" ht="13.5" customHeight="1" x14ac:dyDescent="0.15">
      <c r="A61" s="157"/>
      <c r="B61" s="209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2"/>
      <c r="R61" s="118"/>
      <c r="S61" s="119"/>
      <c r="T61" s="120"/>
    </row>
    <row r="62" spans="1:20" ht="18" customHeight="1" x14ac:dyDescent="0.15">
      <c r="A62" s="157" t="s">
        <v>2</v>
      </c>
      <c r="B62" s="6">
        <v>16</v>
      </c>
      <c r="C62" s="5">
        <v>17</v>
      </c>
      <c r="D62" s="2">
        <v>18</v>
      </c>
      <c r="E62" s="5">
        <v>19</v>
      </c>
      <c r="F62" s="2">
        <v>20</v>
      </c>
      <c r="G62" s="5">
        <v>21</v>
      </c>
      <c r="H62" s="2">
        <v>22</v>
      </c>
      <c r="I62" s="5">
        <v>23</v>
      </c>
      <c r="J62" s="2">
        <v>24</v>
      </c>
      <c r="K62" s="5">
        <v>25</v>
      </c>
      <c r="L62" s="2">
        <v>26</v>
      </c>
      <c r="M62" s="5">
        <v>27</v>
      </c>
      <c r="N62" s="2">
        <v>28</v>
      </c>
      <c r="O62" s="5">
        <v>29</v>
      </c>
      <c r="P62" s="14">
        <v>30</v>
      </c>
      <c r="Q62" s="10">
        <v>31</v>
      </c>
      <c r="R62" s="118"/>
      <c r="S62" s="119"/>
      <c r="T62" s="120"/>
    </row>
    <row r="63" spans="1:20" ht="13.5" customHeight="1" x14ac:dyDescent="0.15">
      <c r="A63" s="157"/>
      <c r="B63" s="169">
        <f>データ!Z18</f>
        <v>41928</v>
      </c>
      <c r="C63" s="167">
        <f>データ!Z19</f>
        <v>41929</v>
      </c>
      <c r="D63" s="167">
        <f>データ!Z20</f>
        <v>41930</v>
      </c>
      <c r="E63" s="167">
        <f>データ!Z21</f>
        <v>41931</v>
      </c>
      <c r="F63" s="167">
        <f>データ!Z22</f>
        <v>41932</v>
      </c>
      <c r="G63" s="167">
        <f>データ!Z23</f>
        <v>41933</v>
      </c>
      <c r="H63" s="167">
        <f>データ!Z24</f>
        <v>41934</v>
      </c>
      <c r="I63" s="167">
        <f>データ!Z25</f>
        <v>41935</v>
      </c>
      <c r="J63" s="167">
        <f>データ!Z26</f>
        <v>41936</v>
      </c>
      <c r="K63" s="167">
        <f>データ!Z27</f>
        <v>41937</v>
      </c>
      <c r="L63" s="167">
        <f>データ!Z28</f>
        <v>41938</v>
      </c>
      <c r="M63" s="167">
        <f>データ!Z29</f>
        <v>41939</v>
      </c>
      <c r="N63" s="167">
        <f>データ!Z30</f>
        <v>41940</v>
      </c>
      <c r="O63" s="167">
        <f>データ!Z31</f>
        <v>41941</v>
      </c>
      <c r="P63" s="167">
        <f>データ!Z32</f>
        <v>41942</v>
      </c>
      <c r="Q63" s="180">
        <f>データ!Z33</f>
        <v>41943</v>
      </c>
      <c r="R63" s="118"/>
      <c r="S63" s="119"/>
      <c r="T63" s="120"/>
    </row>
    <row r="64" spans="1:20" ht="13.5" customHeight="1" thickBot="1" x14ac:dyDescent="0.2">
      <c r="A64" s="158"/>
      <c r="B64" s="198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99"/>
      <c r="R64" s="121"/>
      <c r="S64" s="122"/>
      <c r="T64" s="123"/>
    </row>
    <row r="65" spans="1:20" ht="18" customHeight="1" x14ac:dyDescent="0.15">
      <c r="A65" s="159">
        <v>11</v>
      </c>
      <c r="B65" s="3">
        <v>1</v>
      </c>
      <c r="C65" s="4">
        <v>2</v>
      </c>
      <c r="D65" s="7">
        <v>3</v>
      </c>
      <c r="E65" s="4">
        <v>4</v>
      </c>
      <c r="F65" s="7">
        <v>5</v>
      </c>
      <c r="G65" s="4">
        <v>6</v>
      </c>
      <c r="H65" s="7">
        <v>7</v>
      </c>
      <c r="I65" s="4">
        <v>8</v>
      </c>
      <c r="J65" s="7">
        <v>9</v>
      </c>
      <c r="K65" s="4">
        <v>10</v>
      </c>
      <c r="L65" s="7">
        <v>11</v>
      </c>
      <c r="M65" s="4">
        <v>12</v>
      </c>
      <c r="N65" s="7">
        <v>13</v>
      </c>
      <c r="O65" s="4">
        <v>14</v>
      </c>
      <c r="P65" s="7">
        <v>15</v>
      </c>
      <c r="Q65" s="173"/>
      <c r="R65" s="124" t="s">
        <v>29</v>
      </c>
      <c r="S65" s="125"/>
      <c r="T65" s="126"/>
    </row>
    <row r="66" spans="1:20" ht="13.5" customHeight="1" x14ac:dyDescent="0.15">
      <c r="A66" s="157"/>
      <c r="B66" s="208">
        <f>データ!AB3</f>
        <v>41944</v>
      </c>
      <c r="C66" s="165">
        <f>データ!AB4</f>
        <v>41945</v>
      </c>
      <c r="D66" s="165" t="str">
        <f>データ!AB5</f>
        <v>文　化　の　日</v>
      </c>
      <c r="E66" s="165">
        <f>データ!AB6</f>
        <v>41947</v>
      </c>
      <c r="F66" s="165">
        <f>データ!AB7</f>
        <v>41948</v>
      </c>
      <c r="G66" s="165">
        <f>データ!AB8</f>
        <v>41949</v>
      </c>
      <c r="H66" s="165">
        <f>データ!AB9</f>
        <v>41950</v>
      </c>
      <c r="I66" s="165">
        <f>データ!AB10</f>
        <v>41951</v>
      </c>
      <c r="J66" s="165">
        <f>データ!AB11</f>
        <v>41952</v>
      </c>
      <c r="K66" s="165">
        <f>データ!AB12</f>
        <v>41953</v>
      </c>
      <c r="L66" s="165">
        <f>データ!AB13</f>
        <v>41954</v>
      </c>
      <c r="M66" s="165">
        <f>データ!AB14</f>
        <v>41955</v>
      </c>
      <c r="N66" s="165">
        <f>データ!AB15</f>
        <v>41956</v>
      </c>
      <c r="O66" s="165">
        <f>データ!AB16</f>
        <v>41957</v>
      </c>
      <c r="P66" s="165">
        <f>データ!AB17</f>
        <v>41958</v>
      </c>
      <c r="Q66" s="174"/>
      <c r="R66" s="127"/>
      <c r="S66" s="128"/>
      <c r="T66" s="129"/>
    </row>
    <row r="67" spans="1:20" ht="13.5" customHeight="1" x14ac:dyDescent="0.15">
      <c r="A67" s="157"/>
      <c r="B67" s="209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2"/>
      <c r="R67" s="109">
        <f>VLOOKUP(R5,V3:Z27,3,FALSE)</f>
        <v>0</v>
      </c>
      <c r="S67" s="110"/>
      <c r="T67" s="111"/>
    </row>
    <row r="68" spans="1:20" ht="18" customHeight="1" x14ac:dyDescent="0.15">
      <c r="A68" s="157" t="s">
        <v>2</v>
      </c>
      <c r="B68" s="6">
        <v>16</v>
      </c>
      <c r="C68" s="5">
        <v>17</v>
      </c>
      <c r="D68" s="2">
        <v>18</v>
      </c>
      <c r="E68" s="5">
        <v>19</v>
      </c>
      <c r="F68" s="2">
        <v>20</v>
      </c>
      <c r="G68" s="5">
        <v>21</v>
      </c>
      <c r="H68" s="10">
        <v>22</v>
      </c>
      <c r="I68" s="2">
        <v>23</v>
      </c>
      <c r="J68" s="2">
        <v>24</v>
      </c>
      <c r="K68" s="5">
        <v>25</v>
      </c>
      <c r="L68" s="2">
        <v>26</v>
      </c>
      <c r="M68" s="5">
        <v>27</v>
      </c>
      <c r="N68" s="2">
        <v>28</v>
      </c>
      <c r="O68" s="5">
        <v>29</v>
      </c>
      <c r="P68" s="2">
        <v>30</v>
      </c>
      <c r="Q68" s="163"/>
      <c r="R68" s="112"/>
      <c r="S68" s="113"/>
      <c r="T68" s="114"/>
    </row>
    <row r="69" spans="1:20" ht="13.5" customHeight="1" x14ac:dyDescent="0.15">
      <c r="A69" s="157"/>
      <c r="B69" s="210">
        <f>データ!AB18</f>
        <v>41959</v>
      </c>
      <c r="C69" s="165">
        <f>データ!AB19</f>
        <v>41960</v>
      </c>
      <c r="D69" s="165">
        <f>データ!AB20</f>
        <v>41961</v>
      </c>
      <c r="E69" s="165">
        <f>データ!AB21</f>
        <v>41962</v>
      </c>
      <c r="F69" s="165">
        <f>データ!AB22</f>
        <v>41963</v>
      </c>
      <c r="G69" s="165">
        <f>データ!AB23</f>
        <v>41964</v>
      </c>
      <c r="H69" s="165">
        <f>データ!AB24</f>
        <v>41965</v>
      </c>
      <c r="I69" s="165" t="str">
        <f>データ!AB25</f>
        <v>勤労感　謝の日</v>
      </c>
      <c r="J69" s="165" t="str">
        <f>データ!AB26</f>
        <v>振　替　休　日</v>
      </c>
      <c r="K69" s="165">
        <f>データ!AB27</f>
        <v>41968</v>
      </c>
      <c r="L69" s="165">
        <f>データ!AB28</f>
        <v>41969</v>
      </c>
      <c r="M69" s="165">
        <f>データ!AB29</f>
        <v>41970</v>
      </c>
      <c r="N69" s="165">
        <f>データ!AB30</f>
        <v>41971</v>
      </c>
      <c r="O69" s="165">
        <f>データ!AB31</f>
        <v>41972</v>
      </c>
      <c r="P69" s="165">
        <f>データ!AB32</f>
        <v>41973</v>
      </c>
      <c r="Q69" s="161"/>
      <c r="R69" s="112"/>
      <c r="S69" s="113"/>
      <c r="T69" s="114"/>
    </row>
    <row r="70" spans="1:20" ht="13.5" customHeight="1" thickBot="1" x14ac:dyDescent="0.2">
      <c r="A70" s="158"/>
      <c r="B70" s="211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64"/>
      <c r="R70" s="82"/>
      <c r="S70" s="83"/>
      <c r="T70" s="84"/>
    </row>
    <row r="71" spans="1:20" ht="18" customHeight="1" x14ac:dyDescent="0.15">
      <c r="A71" s="159">
        <v>12</v>
      </c>
      <c r="B71" s="3">
        <v>1</v>
      </c>
      <c r="C71" s="4">
        <v>2</v>
      </c>
      <c r="D71" s="7">
        <v>3</v>
      </c>
      <c r="E71" s="4">
        <v>4</v>
      </c>
      <c r="F71" s="7">
        <v>5</v>
      </c>
      <c r="G71" s="4">
        <v>6</v>
      </c>
      <c r="H71" s="7">
        <v>7</v>
      </c>
      <c r="I71" s="4">
        <v>8</v>
      </c>
      <c r="J71" s="7">
        <v>9</v>
      </c>
      <c r="K71" s="4">
        <v>10</v>
      </c>
      <c r="L71" s="7">
        <v>11</v>
      </c>
      <c r="M71" s="4">
        <v>12</v>
      </c>
      <c r="N71" s="7">
        <v>13</v>
      </c>
      <c r="O71" s="4">
        <v>14</v>
      </c>
      <c r="P71" s="7">
        <v>15</v>
      </c>
      <c r="Q71" s="160"/>
      <c r="R71" s="97">
        <f>VLOOKUP(R5,V3:Z27,4,FALSE)</f>
        <v>0</v>
      </c>
      <c r="S71" s="104"/>
      <c r="T71" s="105"/>
    </row>
    <row r="72" spans="1:20" ht="13.5" customHeight="1" x14ac:dyDescent="0.15">
      <c r="A72" s="157"/>
      <c r="B72" s="178">
        <f>データ!AD3</f>
        <v>41974</v>
      </c>
      <c r="C72" s="167">
        <f>データ!AD4</f>
        <v>41975</v>
      </c>
      <c r="D72" s="167">
        <f>データ!AD5</f>
        <v>41976</v>
      </c>
      <c r="E72" s="167">
        <f>データ!AD6</f>
        <v>41977</v>
      </c>
      <c r="F72" s="167">
        <f>データ!AD7</f>
        <v>41978</v>
      </c>
      <c r="G72" s="167">
        <f>データ!AD8</f>
        <v>41979</v>
      </c>
      <c r="H72" s="167">
        <f>データ!AD9</f>
        <v>41980</v>
      </c>
      <c r="I72" s="167">
        <f>データ!AD10</f>
        <v>41981</v>
      </c>
      <c r="J72" s="167">
        <f>データ!AD11</f>
        <v>41982</v>
      </c>
      <c r="K72" s="167">
        <f>データ!AD12</f>
        <v>41983</v>
      </c>
      <c r="L72" s="167">
        <f>データ!AD13</f>
        <v>41984</v>
      </c>
      <c r="M72" s="167">
        <f>データ!AD14</f>
        <v>41985</v>
      </c>
      <c r="N72" s="167">
        <f>データ!AD15</f>
        <v>41986</v>
      </c>
      <c r="O72" s="167">
        <f>データ!AD16</f>
        <v>41987</v>
      </c>
      <c r="P72" s="167">
        <f>データ!AD17</f>
        <v>41988</v>
      </c>
      <c r="Q72" s="161"/>
      <c r="R72" s="97"/>
      <c r="S72" s="104"/>
      <c r="T72" s="105"/>
    </row>
    <row r="73" spans="1:20" ht="13.5" customHeight="1" x14ac:dyDescent="0.15">
      <c r="A73" s="157"/>
      <c r="B73" s="179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2"/>
      <c r="R73" s="97"/>
      <c r="S73" s="104"/>
      <c r="T73" s="105"/>
    </row>
    <row r="74" spans="1:20" ht="18" customHeight="1" x14ac:dyDescent="0.15">
      <c r="A74" s="157" t="s">
        <v>2</v>
      </c>
      <c r="B74" s="6">
        <v>16</v>
      </c>
      <c r="C74" s="5">
        <v>17</v>
      </c>
      <c r="D74" s="2">
        <v>18</v>
      </c>
      <c r="E74" s="5">
        <v>19</v>
      </c>
      <c r="F74" s="2">
        <v>20</v>
      </c>
      <c r="G74" s="5">
        <v>21</v>
      </c>
      <c r="H74" s="2">
        <v>22</v>
      </c>
      <c r="I74" s="5">
        <v>23</v>
      </c>
      <c r="J74" s="2">
        <v>24</v>
      </c>
      <c r="K74" s="5">
        <v>25</v>
      </c>
      <c r="L74" s="2">
        <v>26</v>
      </c>
      <c r="M74" s="5">
        <v>27</v>
      </c>
      <c r="N74" s="2">
        <v>28</v>
      </c>
      <c r="O74" s="5">
        <v>29</v>
      </c>
      <c r="P74" s="11">
        <v>30</v>
      </c>
      <c r="Q74" s="5">
        <v>31</v>
      </c>
      <c r="R74" s="97">
        <f>VLOOKUP(R5,V3:Z27,5,FALSE)</f>
        <v>0</v>
      </c>
      <c r="S74" s="104"/>
      <c r="T74" s="105"/>
    </row>
    <row r="75" spans="1:20" ht="13.5" customHeight="1" x14ac:dyDescent="0.15">
      <c r="A75" s="157"/>
      <c r="B75" s="210">
        <f>データ!AD18</f>
        <v>41989</v>
      </c>
      <c r="C75" s="165">
        <f>データ!AD19</f>
        <v>41990</v>
      </c>
      <c r="D75" s="165">
        <f>データ!AD20</f>
        <v>41991</v>
      </c>
      <c r="E75" s="165">
        <f>データ!AD21</f>
        <v>41992</v>
      </c>
      <c r="F75" s="165">
        <f>データ!AD22</f>
        <v>41993</v>
      </c>
      <c r="G75" s="165">
        <f>データ!AD23</f>
        <v>41994</v>
      </c>
      <c r="H75" s="165">
        <f>データ!AD24</f>
        <v>41995</v>
      </c>
      <c r="I75" s="165" t="str">
        <f>データ!AD25</f>
        <v>天　皇　誕生日</v>
      </c>
      <c r="J75" s="165">
        <f>データ!AD26</f>
        <v>41997</v>
      </c>
      <c r="K75" s="165">
        <f>データ!AD27</f>
        <v>41998</v>
      </c>
      <c r="L75" s="165">
        <f>データ!AD28</f>
        <v>41999</v>
      </c>
      <c r="M75" s="165">
        <f>データ!AD29</f>
        <v>42000</v>
      </c>
      <c r="N75" s="165">
        <f>データ!AD30</f>
        <v>42001</v>
      </c>
      <c r="O75" s="206" t="s">
        <v>3</v>
      </c>
      <c r="P75" s="206" t="s">
        <v>3</v>
      </c>
      <c r="Q75" s="196" t="s">
        <v>3</v>
      </c>
      <c r="R75" s="97"/>
      <c r="S75" s="104"/>
      <c r="T75" s="105"/>
    </row>
    <row r="76" spans="1:20" ht="13.5" customHeight="1" thickBot="1" x14ac:dyDescent="0.2">
      <c r="A76" s="158"/>
      <c r="B76" s="211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207"/>
      <c r="P76" s="207"/>
      <c r="Q76" s="197"/>
      <c r="R76" s="106"/>
      <c r="S76" s="107"/>
      <c r="T76" s="108"/>
    </row>
  </sheetData>
  <mergeCells count="430">
    <mergeCell ref="B45:B46"/>
    <mergeCell ref="L28:L29"/>
    <mergeCell ref="M28:M29"/>
    <mergeCell ref="N28:N29"/>
    <mergeCell ref="B37:B38"/>
    <mergeCell ref="C37:C38"/>
    <mergeCell ref="D37:D38"/>
    <mergeCell ref="E37:E38"/>
    <mergeCell ref="F37:F38"/>
    <mergeCell ref="G37:G38"/>
    <mergeCell ref="G34:G35"/>
    <mergeCell ref="F34:F35"/>
    <mergeCell ref="E34:E35"/>
    <mergeCell ref="D34:D35"/>
    <mergeCell ref="I31:I32"/>
    <mergeCell ref="J31:J32"/>
    <mergeCell ref="K31:K32"/>
    <mergeCell ref="L31:L32"/>
    <mergeCell ref="M31:M32"/>
    <mergeCell ref="C34:C35"/>
    <mergeCell ref="B34:B35"/>
    <mergeCell ref="M34:M35"/>
    <mergeCell ref="L34:L35"/>
    <mergeCell ref="H37:H38"/>
    <mergeCell ref="P2:Q2"/>
    <mergeCell ref="N37:N38"/>
    <mergeCell ref="O37:O38"/>
    <mergeCell ref="P37:P38"/>
    <mergeCell ref="N31:N32"/>
    <mergeCell ref="O31:O32"/>
    <mergeCell ref="P31:P32"/>
    <mergeCell ref="Q31:Q32"/>
    <mergeCell ref="Q19:Q20"/>
    <mergeCell ref="O19:O20"/>
    <mergeCell ref="N19:N20"/>
    <mergeCell ref="N25:N26"/>
    <mergeCell ref="I37:I38"/>
    <mergeCell ref="J37:J38"/>
    <mergeCell ref="K37:K38"/>
    <mergeCell ref="L37:L38"/>
    <mergeCell ref="M37:M38"/>
    <mergeCell ref="M42:M43"/>
    <mergeCell ref="H42:H43"/>
    <mergeCell ref="L42:L43"/>
    <mergeCell ref="K42:K43"/>
    <mergeCell ref="J42:J43"/>
    <mergeCell ref="M25:M26"/>
    <mergeCell ref="L25:L26"/>
    <mergeCell ref="K25:K26"/>
    <mergeCell ref="K34:K35"/>
    <mergeCell ref="J34:J35"/>
    <mergeCell ref="I34:I35"/>
    <mergeCell ref="H34:H35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G16:G17"/>
    <mergeCell ref="H16:H17"/>
    <mergeCell ref="C19:C20"/>
    <mergeCell ref="B19:B20"/>
    <mergeCell ref="B22:B23"/>
    <mergeCell ref="C22:C23"/>
    <mergeCell ref="D22:D23"/>
    <mergeCell ref="E22:E23"/>
    <mergeCell ref="F22:F23"/>
    <mergeCell ref="G22:G23"/>
    <mergeCell ref="H22:H23"/>
    <mergeCell ref="G19:G20"/>
    <mergeCell ref="F19:F20"/>
    <mergeCell ref="E19:E20"/>
    <mergeCell ref="D19:D20"/>
    <mergeCell ref="I22:I23"/>
    <mergeCell ref="J22:J23"/>
    <mergeCell ref="M19:M20"/>
    <mergeCell ref="L19:L20"/>
    <mergeCell ref="K19:K20"/>
    <mergeCell ref="J19:J20"/>
    <mergeCell ref="H19:H20"/>
    <mergeCell ref="I19:I20"/>
    <mergeCell ref="K22:K23"/>
    <mergeCell ref="L22:L23"/>
    <mergeCell ref="M22:M23"/>
    <mergeCell ref="I66:I67"/>
    <mergeCell ref="J66:J67"/>
    <mergeCell ref="K66:K67"/>
    <mergeCell ref="L66:L67"/>
    <mergeCell ref="M66:M67"/>
    <mergeCell ref="N66:N67"/>
    <mergeCell ref="O66:O67"/>
    <mergeCell ref="P66:P67"/>
    <mergeCell ref="K13:K14"/>
    <mergeCell ref="J13:J14"/>
    <mergeCell ref="I13:I14"/>
    <mergeCell ref="I16:I17"/>
    <mergeCell ref="J16:J17"/>
    <mergeCell ref="K16:K17"/>
    <mergeCell ref="L16:L17"/>
    <mergeCell ref="M16:M17"/>
    <mergeCell ref="N16:N17"/>
    <mergeCell ref="O16:O17"/>
    <mergeCell ref="P16:P17"/>
    <mergeCell ref="P19:P20"/>
    <mergeCell ref="N22:N23"/>
    <mergeCell ref="O22:O23"/>
    <mergeCell ref="P22:P23"/>
    <mergeCell ref="P25:P26"/>
    <mergeCell ref="H69:H70"/>
    <mergeCell ref="G69:G70"/>
    <mergeCell ref="F69:F70"/>
    <mergeCell ref="E69:E70"/>
    <mergeCell ref="D69:D70"/>
    <mergeCell ref="C69:C70"/>
    <mergeCell ref="B69:B70"/>
    <mergeCell ref="B66:B67"/>
    <mergeCell ref="C66:C67"/>
    <mergeCell ref="E66:E67"/>
    <mergeCell ref="F66:F67"/>
    <mergeCell ref="G66:G67"/>
    <mergeCell ref="H66:H67"/>
    <mergeCell ref="F75:F76"/>
    <mergeCell ref="E75:E76"/>
    <mergeCell ref="D75:D76"/>
    <mergeCell ref="C75:C76"/>
    <mergeCell ref="B75:B76"/>
    <mergeCell ref="B72:B73"/>
    <mergeCell ref="C72:C73"/>
    <mergeCell ref="D72:D73"/>
    <mergeCell ref="E72:E73"/>
    <mergeCell ref="F72:F73"/>
    <mergeCell ref="G75:G76"/>
    <mergeCell ref="G72:G73"/>
    <mergeCell ref="H72:H73"/>
    <mergeCell ref="I72:I73"/>
    <mergeCell ref="J72:J73"/>
    <mergeCell ref="K72:K73"/>
    <mergeCell ref="L72:L73"/>
    <mergeCell ref="M72:M73"/>
    <mergeCell ref="H75:H76"/>
    <mergeCell ref="J63:J64"/>
    <mergeCell ref="K63:K64"/>
    <mergeCell ref="L63:L64"/>
    <mergeCell ref="M63:M64"/>
    <mergeCell ref="N63:N64"/>
    <mergeCell ref="O63:O64"/>
    <mergeCell ref="P63:P64"/>
    <mergeCell ref="Q63:Q64"/>
    <mergeCell ref="N75:N76"/>
    <mergeCell ref="M75:M76"/>
    <mergeCell ref="N72:N73"/>
    <mergeCell ref="O72:O73"/>
    <mergeCell ref="P72:P73"/>
    <mergeCell ref="L75:L76"/>
    <mergeCell ref="K75:K76"/>
    <mergeCell ref="J75:J76"/>
    <mergeCell ref="P75:P76"/>
    <mergeCell ref="P69:P70"/>
    <mergeCell ref="O69:O70"/>
    <mergeCell ref="N69:N70"/>
    <mergeCell ref="M69:M70"/>
    <mergeCell ref="L69:L70"/>
    <mergeCell ref="K69:K70"/>
    <mergeCell ref="J69:J70"/>
    <mergeCell ref="B60:B61"/>
    <mergeCell ref="B63:B64"/>
    <mergeCell ref="C63:C64"/>
    <mergeCell ref="D63:D64"/>
    <mergeCell ref="E63:E64"/>
    <mergeCell ref="F63:F64"/>
    <mergeCell ref="G63:G64"/>
    <mergeCell ref="H63:H64"/>
    <mergeCell ref="I63:I64"/>
    <mergeCell ref="K60:K61"/>
    <mergeCell ref="J60:J61"/>
    <mergeCell ref="I60:I61"/>
    <mergeCell ref="H60:H61"/>
    <mergeCell ref="G60:G61"/>
    <mergeCell ref="F60:F61"/>
    <mergeCell ref="E60:E61"/>
    <mergeCell ref="D60:D61"/>
    <mergeCell ref="C60:C61"/>
    <mergeCell ref="L57:L58"/>
    <mergeCell ref="M57:M58"/>
    <mergeCell ref="N57:N58"/>
    <mergeCell ref="O57:O58"/>
    <mergeCell ref="P57:P58"/>
    <mergeCell ref="P60:P61"/>
    <mergeCell ref="O60:O61"/>
    <mergeCell ref="N60:N61"/>
    <mergeCell ref="M60:M61"/>
    <mergeCell ref="L60:L61"/>
    <mergeCell ref="I51:I52"/>
    <mergeCell ref="J51:J52"/>
    <mergeCell ref="K51:K52"/>
    <mergeCell ref="F48:F49"/>
    <mergeCell ref="C48:C49"/>
    <mergeCell ref="D48:D49"/>
    <mergeCell ref="G51:G52"/>
    <mergeCell ref="H51:H52"/>
    <mergeCell ref="P54:P55"/>
    <mergeCell ref="O54:O55"/>
    <mergeCell ref="N54:N55"/>
    <mergeCell ref="M54:M55"/>
    <mergeCell ref="M51:M52"/>
    <mergeCell ref="N51:N52"/>
    <mergeCell ref="O51:O52"/>
    <mergeCell ref="P51:P52"/>
    <mergeCell ref="L54:L55"/>
    <mergeCell ref="H54:H55"/>
    <mergeCell ref="G54:G55"/>
    <mergeCell ref="F54:F55"/>
    <mergeCell ref="E54:E55"/>
    <mergeCell ref="D54:D55"/>
    <mergeCell ref="C54:C55"/>
    <mergeCell ref="F51:F52"/>
    <mergeCell ref="I54:I55"/>
    <mergeCell ref="A74:A76"/>
    <mergeCell ref="Q59:Q61"/>
    <mergeCell ref="A62:A64"/>
    <mergeCell ref="A65:A67"/>
    <mergeCell ref="Q65:Q67"/>
    <mergeCell ref="A68:A70"/>
    <mergeCell ref="Q68:Q70"/>
    <mergeCell ref="O75:O76"/>
    <mergeCell ref="K54:K55"/>
    <mergeCell ref="J54:J55"/>
    <mergeCell ref="Q56:Q58"/>
    <mergeCell ref="A59:A61"/>
    <mergeCell ref="B54:B55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B4:B5"/>
    <mergeCell ref="C4:C5"/>
    <mergeCell ref="D4:D5"/>
    <mergeCell ref="D28:D29"/>
    <mergeCell ref="E28:E29"/>
    <mergeCell ref="F28:F29"/>
    <mergeCell ref="E7:E8"/>
    <mergeCell ref="D7:D8"/>
    <mergeCell ref="C7:C8"/>
    <mergeCell ref="B7:B8"/>
    <mergeCell ref="C13:C14"/>
    <mergeCell ref="B13:B14"/>
    <mergeCell ref="B16:B17"/>
    <mergeCell ref="C16:C17"/>
    <mergeCell ref="D16:D17"/>
    <mergeCell ref="E16:E17"/>
    <mergeCell ref="F16:F17"/>
    <mergeCell ref="D45:D46"/>
    <mergeCell ref="Q75:Q76"/>
    <mergeCell ref="I75:I76"/>
    <mergeCell ref="A71:A73"/>
    <mergeCell ref="Q71:Q73"/>
    <mergeCell ref="A47:A49"/>
    <mergeCell ref="Q47:Q49"/>
    <mergeCell ref="A50:A52"/>
    <mergeCell ref="A53:A55"/>
    <mergeCell ref="Q53:Q55"/>
    <mergeCell ref="A56:A58"/>
    <mergeCell ref="I69:I70"/>
    <mergeCell ref="D66:D67"/>
    <mergeCell ref="B48:B49"/>
    <mergeCell ref="C51:C52"/>
    <mergeCell ref="B51:B52"/>
    <mergeCell ref="D51:D52"/>
    <mergeCell ref="E51:E52"/>
    <mergeCell ref="Q51:Q52"/>
    <mergeCell ref="P48:P49"/>
    <mergeCell ref="I45:I46"/>
    <mergeCell ref="L51:L52"/>
    <mergeCell ref="H48:H49"/>
    <mergeCell ref="G48:G49"/>
    <mergeCell ref="A40:F40"/>
    <mergeCell ref="G40:M40"/>
    <mergeCell ref="O40:P40"/>
    <mergeCell ref="A41:A43"/>
    <mergeCell ref="Q41:Q43"/>
    <mergeCell ref="G42:G43"/>
    <mergeCell ref="F42:F43"/>
    <mergeCell ref="E42:E43"/>
    <mergeCell ref="N42:N43"/>
    <mergeCell ref="D42:D43"/>
    <mergeCell ref="C42:C43"/>
    <mergeCell ref="P42:P43"/>
    <mergeCell ref="O42:O43"/>
    <mergeCell ref="I42:I43"/>
    <mergeCell ref="B42:B43"/>
    <mergeCell ref="E48:E49"/>
    <mergeCell ref="G45:G46"/>
    <mergeCell ref="H45:H46"/>
    <mergeCell ref="N45:N46"/>
    <mergeCell ref="O45:O46"/>
    <mergeCell ref="J45:J46"/>
    <mergeCell ref="K45:K46"/>
    <mergeCell ref="L45:L46"/>
    <mergeCell ref="M45:M46"/>
    <mergeCell ref="E45:E46"/>
    <mergeCell ref="F45:F46"/>
    <mergeCell ref="O48:O49"/>
    <mergeCell ref="N48:N49"/>
    <mergeCell ref="M48:M49"/>
    <mergeCell ref="J48:J49"/>
    <mergeCell ref="I48:I49"/>
    <mergeCell ref="L48:L49"/>
    <mergeCell ref="K48:K49"/>
    <mergeCell ref="A44:A46"/>
    <mergeCell ref="Q3:Q5"/>
    <mergeCell ref="A6:A8"/>
    <mergeCell ref="Q15:Q17"/>
    <mergeCell ref="A18:A20"/>
    <mergeCell ref="A21:A23"/>
    <mergeCell ref="P45:P46"/>
    <mergeCell ref="Q45:Q4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C45:C46"/>
    <mergeCell ref="H13:H14"/>
    <mergeCell ref="G13:G14"/>
    <mergeCell ref="F13:F14"/>
    <mergeCell ref="A2:F2"/>
    <mergeCell ref="G2:M2"/>
    <mergeCell ref="A3:A5"/>
    <mergeCell ref="A12:A14"/>
    <mergeCell ref="P12:P14"/>
    <mergeCell ref="Q12:Q14"/>
    <mergeCell ref="A15:A17"/>
    <mergeCell ref="Q21:Q23"/>
    <mergeCell ref="P7:P8"/>
    <mergeCell ref="Q7:Q8"/>
    <mergeCell ref="O7:O8"/>
    <mergeCell ref="N7:N8"/>
    <mergeCell ref="M7:M8"/>
    <mergeCell ref="L7:L8"/>
    <mergeCell ref="K7:K8"/>
    <mergeCell ref="J7:J8"/>
    <mergeCell ref="I7:I8"/>
    <mergeCell ref="H7:H8"/>
    <mergeCell ref="G7:G8"/>
    <mergeCell ref="F7:F8"/>
    <mergeCell ref="D10:D11"/>
    <mergeCell ref="E10:E11"/>
    <mergeCell ref="E13:E14"/>
    <mergeCell ref="D13:D14"/>
    <mergeCell ref="A24:A26"/>
    <mergeCell ref="Q24:Q26"/>
    <mergeCell ref="A9:A11"/>
    <mergeCell ref="Q9:Q11"/>
    <mergeCell ref="A27:A29"/>
    <mergeCell ref="Q27:Q29"/>
    <mergeCell ref="O25:O26"/>
    <mergeCell ref="L10:L11"/>
    <mergeCell ref="B10:B11"/>
    <mergeCell ref="C10:C11"/>
    <mergeCell ref="F10:F11"/>
    <mergeCell ref="G10:G11"/>
    <mergeCell ref="H10:H11"/>
    <mergeCell ref="I10:I11"/>
    <mergeCell ref="J10:J11"/>
    <mergeCell ref="K10:K11"/>
    <mergeCell ref="M10:M11"/>
    <mergeCell ref="N10:N11"/>
    <mergeCell ref="O10:O11"/>
    <mergeCell ref="P10:P11"/>
    <mergeCell ref="O13:O14"/>
    <mergeCell ref="N13:N14"/>
    <mergeCell ref="M13:M14"/>
    <mergeCell ref="L13:L14"/>
    <mergeCell ref="A30:A32"/>
    <mergeCell ref="A33:A35"/>
    <mergeCell ref="Q33:Q35"/>
    <mergeCell ref="A36:A38"/>
    <mergeCell ref="Q36:Q38"/>
    <mergeCell ref="G28:G29"/>
    <mergeCell ref="C28:C29"/>
    <mergeCell ref="B28:B29"/>
    <mergeCell ref="K28:K29"/>
    <mergeCell ref="J28:J29"/>
    <mergeCell ref="I28:I29"/>
    <mergeCell ref="H28:H29"/>
    <mergeCell ref="B31:B32"/>
    <mergeCell ref="C31:C32"/>
    <mergeCell ref="D31:D32"/>
    <mergeCell ref="E31:E32"/>
    <mergeCell ref="F31:F32"/>
    <mergeCell ref="G31:G32"/>
    <mergeCell ref="P34:P35"/>
    <mergeCell ref="O34:O35"/>
    <mergeCell ref="N34:N35"/>
    <mergeCell ref="H31:H32"/>
    <mergeCell ref="O28:O29"/>
    <mergeCell ref="P28:P29"/>
    <mergeCell ref="R29:T31"/>
    <mergeCell ref="R33:T35"/>
    <mergeCell ref="R36:T38"/>
    <mergeCell ref="R74:T76"/>
    <mergeCell ref="R71:T73"/>
    <mergeCell ref="R67:T69"/>
    <mergeCell ref="R49:T64"/>
    <mergeCell ref="R65:T66"/>
    <mergeCell ref="R3:T4"/>
    <mergeCell ref="R5:T8"/>
    <mergeCell ref="R9:T10"/>
    <mergeCell ref="R11:T26"/>
    <mergeCell ref="R27:T28"/>
    <mergeCell ref="R41:T42"/>
    <mergeCell ref="R43:T46"/>
    <mergeCell ref="R47:T48"/>
  </mergeCells>
  <phoneticPr fontId="1"/>
  <conditionalFormatting sqref="B16:P17 B37:P39 B48:P49 B63:Q64 B51:Q52">
    <cfRule type="expression" dxfId="59" priority="140" stopIfTrue="1">
      <formula>TEXT(B16,"aaaa")="土曜日"</formula>
    </cfRule>
    <cfRule type="expression" dxfId="58" priority="141" stopIfTrue="1">
      <formula>TEXT(B16,"aaaa")="日曜日"</formula>
    </cfRule>
  </conditionalFormatting>
  <conditionalFormatting sqref="B19:Q20">
    <cfRule type="expression" dxfId="57" priority="66" stopIfTrue="1">
      <formula>TEXT(B19,"aaaa")="振　替　休　日"</formula>
    </cfRule>
    <cfRule type="expression" dxfId="56" priority="67" stopIfTrue="1">
      <formula>TEXT(B19,"aaaa")="春　分　の　日"</formula>
    </cfRule>
    <cfRule type="expression" dxfId="55" priority="138" stopIfTrue="1">
      <formula>TEXT(B19,"aaaa")="日曜日"</formula>
    </cfRule>
    <cfRule type="expression" dxfId="54" priority="139" stopIfTrue="1">
      <formula>TEXT(B19,"aaaa")="土曜日"</formula>
    </cfRule>
  </conditionalFormatting>
  <conditionalFormatting sqref="B42:P43 B45:Q46">
    <cfRule type="expression" dxfId="53" priority="52" stopIfTrue="1">
      <formula>TEXT(B42,"aaaa")="海の日"</formula>
    </cfRule>
    <cfRule type="expression" dxfId="52" priority="124" stopIfTrue="1">
      <formula>TEXT(B42,"aaaa")="日曜日"</formula>
    </cfRule>
    <cfRule type="expression" dxfId="51" priority="125" stopIfTrue="1">
      <formula>TEXT(B42,"aaaa")="土曜日"</formula>
    </cfRule>
  </conditionalFormatting>
  <conditionalFormatting sqref="B54:P55">
    <cfRule type="expression" dxfId="50" priority="51" stopIfTrue="1">
      <formula>TEXT(B54,"aaaa")="敬　老　の　日"</formula>
    </cfRule>
    <cfRule type="expression" dxfId="49" priority="114" stopIfTrue="1">
      <formula>TEXT(B54,"aaaa")="日曜日"</formula>
    </cfRule>
    <cfRule type="expression" dxfId="48" priority="115" stopIfTrue="1">
      <formula>TEXT(B54,"aaaa")="土曜日"</formula>
    </cfRule>
  </conditionalFormatting>
  <conditionalFormatting sqref="B57:P58">
    <cfRule type="expression" dxfId="47" priority="17">
      <formula>TEXT(B57,"aaaa")="振　替　休　日"</formula>
    </cfRule>
    <cfRule type="expression" dxfId="46" priority="49" stopIfTrue="1">
      <formula>TEXT(B57,"aaaa")="敬　老　の　日"</formula>
    </cfRule>
    <cfRule type="expression" dxfId="45" priority="50" stopIfTrue="1">
      <formula>TEXT(B57,"aaaa")="秋　分　の　日"</formula>
    </cfRule>
    <cfRule type="expression" dxfId="44" priority="112" stopIfTrue="1">
      <formula>TEXT(B57,"aaaa")="日曜日"</formula>
    </cfRule>
    <cfRule type="expression" dxfId="43" priority="113" stopIfTrue="1">
      <formula>TEXT(B57,"aaaa")="土曜日"</formula>
    </cfRule>
  </conditionalFormatting>
  <conditionalFormatting sqref="B60:P61">
    <cfRule type="expression" dxfId="42" priority="48" stopIfTrue="1">
      <formula>TEXT(B60,"aaaa")="体　育　の　日"</formula>
    </cfRule>
    <cfRule type="expression" dxfId="41" priority="110" stopIfTrue="1">
      <formula>TEXT(B60,"aaaa")="日曜日"</formula>
    </cfRule>
    <cfRule type="expression" dxfId="40" priority="111" stopIfTrue="1">
      <formula>TEXT(B60,"aaaa")="土曜日"</formula>
    </cfRule>
  </conditionalFormatting>
  <conditionalFormatting sqref="E4:P5">
    <cfRule type="expression" dxfId="39" priority="68" stopIfTrue="1">
      <formula>TEXT(E4,"aaaa")="成　人　の　日"</formula>
    </cfRule>
    <cfRule type="expression" dxfId="38" priority="69" stopIfTrue="1">
      <formula>TEXT(E4,"aaaa")="土曜日"</formula>
    </cfRule>
    <cfRule type="expression" dxfId="37" priority="70" stopIfTrue="1">
      <formula>TEXT(E4,"aaaa")="日曜日"</formula>
    </cfRule>
  </conditionalFormatting>
  <conditionalFormatting sqref="B25:P26">
    <cfRule type="expression" dxfId="36" priority="62" stopIfTrue="1">
      <formula>TEXT(B25,"aaaa")="振　替　休　日"</formula>
    </cfRule>
    <cfRule type="expression" dxfId="35" priority="63" stopIfTrue="1">
      <formula>TEXT(B25,"aaaa")="昭　和　の　日"</formula>
    </cfRule>
    <cfRule type="expression" dxfId="34" priority="134" stopIfTrue="1">
      <formula>TEXT(B25,"aaaa")="日曜日"</formula>
    </cfRule>
    <cfRule type="expression" dxfId="33" priority="135" stopIfTrue="1">
      <formula>TEXT(B25,"aaaa")="土曜日"</formula>
    </cfRule>
  </conditionalFormatting>
  <conditionalFormatting sqref="B28:P29">
    <cfRule type="expression" dxfId="32" priority="54" stopIfTrue="1">
      <formula>TEXT(B28,"aaaa")="振　替　休　日"</formula>
    </cfRule>
    <cfRule type="expression" dxfId="31" priority="55" stopIfTrue="1">
      <formula>TEXT(B28,"aaaa")="憲　法　記念日"</formula>
    </cfRule>
    <cfRule type="expression" dxfId="30" priority="56" stopIfTrue="1">
      <formula>TEXT(B28,"aaaa")="日曜日"</formula>
    </cfRule>
    <cfRule type="expression" dxfId="29" priority="57" stopIfTrue="1">
      <formula>TEXT(B28,"aaaa")="土曜日"</formula>
    </cfRule>
    <cfRule type="expression" dxfId="28" priority="58" stopIfTrue="1">
      <formula>TEXT(B28,"aaaa")="みどり　の　日"</formula>
    </cfRule>
    <cfRule type="expression" dxfId="27" priority="59" stopIfTrue="1">
      <formula>TEXT(B28,"aaaa")="こども　の　日"</formula>
    </cfRule>
  </conditionalFormatting>
  <conditionalFormatting sqref="B66:P67">
    <cfRule type="expression" dxfId="26" priority="42" stopIfTrue="1">
      <formula>TEXT(B66,"aaaa")="振　替　休　日"</formula>
    </cfRule>
    <cfRule type="expression" dxfId="25" priority="43" stopIfTrue="1">
      <formula>TEXT(B66,"aaaa")="文　化　の　日"</formula>
    </cfRule>
    <cfRule type="expression" dxfId="24" priority="46" stopIfTrue="1">
      <formula>TEXT(B66,"aaaa")="日曜日"</formula>
    </cfRule>
    <cfRule type="expression" dxfId="23" priority="47" stopIfTrue="1">
      <formula>TEXT(B66,"aaaa")="土曜日"</formula>
    </cfRule>
  </conditionalFormatting>
  <conditionalFormatting sqref="B69:P70">
    <cfRule type="expression" dxfId="22" priority="18">
      <formula>TEXT(B69,"aaaa")="振　替　休　日"</formula>
    </cfRule>
    <cfRule type="expression" dxfId="21" priority="39" stopIfTrue="1">
      <formula>TEXT(B69,"aaaa")="勤労感　謝の日"</formula>
    </cfRule>
    <cfRule type="expression" dxfId="20" priority="40" stopIfTrue="1">
      <formula>TEXT(B69,"aaaa")="日曜日"</formula>
    </cfRule>
    <cfRule type="expression" dxfId="19" priority="41" stopIfTrue="1">
      <formula>TEXT(B69,"aaaa")="土曜日"</formula>
    </cfRule>
  </conditionalFormatting>
  <conditionalFormatting sqref="B75:N76">
    <cfRule type="expression" dxfId="18" priority="19" stopIfTrue="1">
      <formula>TEXT(B75,"aaaaa")="振　替　休　日"</formula>
    </cfRule>
    <cfRule type="expression" dxfId="17" priority="20" stopIfTrue="1">
      <formula>TEXT(B75,"aaaa")="天　皇　誕生日"</formula>
    </cfRule>
    <cfRule type="expression" dxfId="16" priority="21" stopIfTrue="1">
      <formula>TEXT(B75,"aaaa")="日曜日"</formula>
    </cfRule>
    <cfRule type="expression" dxfId="15" priority="22" stopIfTrue="1">
      <formula>TEXT(B75,"aaaa")="土曜日"</formula>
    </cfRule>
  </conditionalFormatting>
  <conditionalFormatting sqref="B10:P11">
    <cfRule type="expression" dxfId="14" priority="14">
      <formula>TEXT(B10,"aaaa")="建国記念の日"</formula>
    </cfRule>
    <cfRule type="expression" dxfId="13" priority="146">
      <formula>TEXT(B10,"aaaa")="日曜日"</formula>
    </cfRule>
    <cfRule type="expression" dxfId="12" priority="149">
      <formula>TEXT(B10,"aaaa")="土曜日"</formula>
    </cfRule>
  </conditionalFormatting>
  <conditionalFormatting sqref="B7:Q8">
    <cfRule type="expression" dxfId="11" priority="13">
      <formula>TEXT(B7,"aaaa")="土曜日"</formula>
    </cfRule>
    <cfRule type="expression" dxfId="10" priority="12">
      <formula>TEXT(B7,"aaaa")="日曜日"</formula>
    </cfRule>
  </conditionalFormatting>
  <conditionalFormatting sqref="B13:O14">
    <cfRule type="expression" dxfId="9" priority="11">
      <formula>TEXT(B13,"aaaa")="土曜日"</formula>
    </cfRule>
    <cfRule type="expression" dxfId="8" priority="10">
      <formula>TEXT(B13,"aaaa")="日曜日"</formula>
    </cfRule>
  </conditionalFormatting>
  <conditionalFormatting sqref="B22:P23">
    <cfRule type="expression" dxfId="7" priority="9">
      <formula>TEXT(B22,"aaaa")="土曜日"</formula>
    </cfRule>
    <cfRule type="expression" dxfId="6" priority="8">
      <formula>TEXT(B22,"aaaa")="日曜日"</formula>
    </cfRule>
  </conditionalFormatting>
  <conditionalFormatting sqref="B31:Q32">
    <cfRule type="expression" dxfId="5" priority="7">
      <formula>TEXT(B31,"aaaa")="日曜日"</formula>
    </cfRule>
    <cfRule type="expression" dxfId="4" priority="6">
      <formula>TEXT(B31,"aaaa")="土曜日"</formula>
    </cfRule>
  </conditionalFormatting>
  <conditionalFormatting sqref="B34:P35">
    <cfRule type="expression" dxfId="3" priority="4">
      <formula>TEXT(B34,"aaaa")="土曜日"</formula>
    </cfRule>
    <cfRule type="expression" dxfId="2" priority="3">
      <formula>TEXT(B34,"aaaa")="日曜日"</formula>
    </cfRule>
  </conditionalFormatting>
  <conditionalFormatting sqref="B72:P73">
    <cfRule type="expression" dxfId="1" priority="2">
      <formula>TEXT(B72,"aaaa")="土曜日"</formula>
    </cfRule>
    <cfRule type="expression" dxfId="0" priority="1">
      <formula>TEXT(B72,"aaaa")="日曜日"</formula>
    </cfRule>
  </conditionalFormatting>
  <pageMargins left="0.78740157480314965" right="0.19685039370078741" top="0.39370078740157483" bottom="0.39370078740157483" header="0.51181102362204722" footer="0.51181102362204722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2:AD34"/>
  <sheetViews>
    <sheetView workbookViewId="0">
      <selection activeCell="D15" sqref="D15"/>
    </sheetView>
  </sheetViews>
  <sheetFormatPr defaultRowHeight="13.5" x14ac:dyDescent="0.15"/>
  <cols>
    <col min="1" max="2" width="1.875" customWidth="1"/>
    <col min="3" max="3" width="15.375" style="23" customWidth="1"/>
    <col min="4" max="4" width="15.25" bestFit="1" customWidth="1"/>
    <col min="5" max="5" width="15.25" customWidth="1"/>
    <col min="6" max="6" width="5.375" customWidth="1"/>
    <col min="7" max="30" width="10.625" customWidth="1"/>
  </cols>
  <sheetData>
    <row r="2" spans="3:30" ht="19.5" thickBot="1" x14ac:dyDescent="0.25">
      <c r="C2" s="24">
        <f>様式!W1</f>
        <v>2014</v>
      </c>
      <c r="D2" s="22" t="s">
        <v>4</v>
      </c>
      <c r="E2" s="22"/>
      <c r="G2">
        <v>1</v>
      </c>
      <c r="H2" s="51"/>
      <c r="I2">
        <v>2</v>
      </c>
      <c r="K2">
        <v>3</v>
      </c>
      <c r="L2" s="51"/>
      <c r="M2">
        <v>4</v>
      </c>
      <c r="N2" s="51"/>
      <c r="O2">
        <v>5</v>
      </c>
      <c r="P2" s="51"/>
      <c r="Q2" s="51">
        <v>6</v>
      </c>
      <c r="R2" s="51"/>
      <c r="S2" s="51">
        <v>7</v>
      </c>
      <c r="T2" s="51"/>
      <c r="U2" s="51">
        <v>8</v>
      </c>
      <c r="V2" s="51"/>
      <c r="W2" s="51">
        <v>9</v>
      </c>
      <c r="X2" s="51"/>
      <c r="Y2" s="51">
        <v>10</v>
      </c>
      <c r="Z2" s="51"/>
      <c r="AA2" s="51">
        <v>11</v>
      </c>
      <c r="AB2" s="51"/>
      <c r="AC2" s="48">
        <v>12</v>
      </c>
      <c r="AD2" s="48"/>
    </row>
    <row r="3" spans="3:30" x14ac:dyDescent="0.15">
      <c r="F3" s="71"/>
      <c r="G3" s="52">
        <f>DATE(様式!$W$1,G2,1)</f>
        <v>41640</v>
      </c>
      <c r="H3" s="49" t="s">
        <v>15</v>
      </c>
      <c r="I3" s="52">
        <f>DATE(様式!$W$1,I2,1)</f>
        <v>41671</v>
      </c>
      <c r="J3" s="49">
        <f t="shared" ref="J3:J30" si="0">IF(ISERROR(VLOOKUP(I3,祝日一覧,2,0)),I3,VLOOKUP(I3,祝日一覧,2,0))</f>
        <v>41671</v>
      </c>
      <c r="K3" s="52">
        <f>DATE(様式!$W$1,K2,1)</f>
        <v>41699</v>
      </c>
      <c r="L3" s="49">
        <f t="shared" ref="L3:L33" si="1">IF(ISERROR(VLOOKUP(K3,祝日一覧,2,0)),K3,VLOOKUP(K3,祝日一覧,2,0))</f>
        <v>41699</v>
      </c>
      <c r="M3" s="52">
        <f>DATE(様式!$W$1,M2,1)</f>
        <v>41730</v>
      </c>
      <c r="N3" s="49">
        <f t="shared" ref="N3:N32" si="2">IF(ISERROR(VLOOKUP(M3,祝日一覧,2,0)),M3,VLOOKUP(M3,祝日一覧,2,0))</f>
        <v>41730</v>
      </c>
      <c r="O3" s="52">
        <f>DATE(様式!$W$1,O2,1)</f>
        <v>41760</v>
      </c>
      <c r="P3" s="49">
        <f t="shared" ref="P3:P33" si="3">IF(ISERROR(VLOOKUP(O3,祝日一覧,2,0)),O3,VLOOKUP(O3,祝日一覧,2,0))</f>
        <v>41760</v>
      </c>
      <c r="Q3" s="47">
        <f>DATE(様式!$W$1,Q2,1)</f>
        <v>41791</v>
      </c>
      <c r="R3" s="49">
        <f t="shared" ref="R3:R32" si="4">IF(ISERROR(VLOOKUP(Q3,祝日一覧,2,0)),Q3,VLOOKUP(Q3,祝日一覧,2,0))</f>
        <v>41791</v>
      </c>
      <c r="S3" s="47">
        <f>DATE(様式!$W$1,S2,1)</f>
        <v>41821</v>
      </c>
      <c r="T3" s="49">
        <f t="shared" ref="T3:T33" si="5">IF(ISERROR(VLOOKUP(S3,祝日一覧,2,0)),S3,VLOOKUP(S3,祝日一覧,2,0))</f>
        <v>41821</v>
      </c>
      <c r="U3" s="47">
        <f>DATE(様式!$W$1,U2,1)</f>
        <v>41852</v>
      </c>
      <c r="V3" s="49">
        <f t="shared" ref="V3:V33" si="6">IF(ISERROR(VLOOKUP(U3,祝日一覧,2,0)),U3,VLOOKUP(U3,祝日一覧,2,0))</f>
        <v>41852</v>
      </c>
      <c r="W3" s="47">
        <f>DATE(様式!$W$1,W2,1)</f>
        <v>41883</v>
      </c>
      <c r="X3" s="49">
        <f t="shared" ref="X3:X32" si="7">IF(ISERROR(VLOOKUP(W3,祝日一覧,2,0)),W3,VLOOKUP(W3,祝日一覧,2,0))</f>
        <v>41883</v>
      </c>
      <c r="Y3" s="47">
        <f>DATE(様式!$W$1,Y2,1)</f>
        <v>41913</v>
      </c>
      <c r="Z3" s="49">
        <f t="shared" ref="Z3:Z33" si="8">IF(ISERROR(VLOOKUP(Y3,祝日一覧,2,0)),Y3,VLOOKUP(Y3,祝日一覧,2,0))</f>
        <v>41913</v>
      </c>
      <c r="AA3" s="47">
        <f>DATE(様式!$W$1,AA2,1)</f>
        <v>41944</v>
      </c>
      <c r="AB3" s="49">
        <f t="shared" ref="AB3:AB32" si="9">IF(ISERROR(VLOOKUP(AA3,祝日一覧,2,0)),AA3,VLOOKUP(AA3,祝日一覧,2,0))</f>
        <v>41944</v>
      </c>
      <c r="AC3" s="52">
        <f>DATE(様式!$W$1,AC2,1)</f>
        <v>41974</v>
      </c>
      <c r="AD3" s="49">
        <f t="shared" ref="AD3:AD33" si="10">IF(ISERROR(VLOOKUP(AC3,祝日一覧,2,0)),AC3,VLOOKUP(AC3,祝日一覧,2,0))</f>
        <v>41974</v>
      </c>
    </row>
    <row r="4" spans="3:30" x14ac:dyDescent="0.15">
      <c r="C4" s="221" t="s">
        <v>9</v>
      </c>
      <c r="D4" s="222"/>
      <c r="E4" s="223"/>
      <c r="F4" s="72"/>
      <c r="G4" s="43">
        <f t="shared" ref="G4:G33" si="11">G3+1</f>
        <v>41641</v>
      </c>
      <c r="H4" s="50" t="s">
        <v>14</v>
      </c>
      <c r="I4" s="43">
        <f t="shared" ref="I4:I30" si="12">I3+1</f>
        <v>41672</v>
      </c>
      <c r="J4" s="50">
        <f t="shared" si="0"/>
        <v>41672</v>
      </c>
      <c r="K4" s="43">
        <f t="shared" ref="K4:K33" si="13">K3+1</f>
        <v>41700</v>
      </c>
      <c r="L4" s="50">
        <f t="shared" si="1"/>
        <v>41700</v>
      </c>
      <c r="M4" s="43">
        <f t="shared" ref="M4:M32" si="14">M3+1</f>
        <v>41731</v>
      </c>
      <c r="N4" s="50">
        <f t="shared" si="2"/>
        <v>41731</v>
      </c>
      <c r="O4" s="43">
        <f t="shared" ref="O4:O33" si="15">O3+1</f>
        <v>41761</v>
      </c>
      <c r="P4" s="50">
        <f t="shared" si="3"/>
        <v>41761</v>
      </c>
      <c r="Q4" s="43">
        <f t="shared" ref="Q4:Q32" si="16">Q3+1</f>
        <v>41792</v>
      </c>
      <c r="R4" s="50">
        <f t="shared" si="4"/>
        <v>41792</v>
      </c>
      <c r="S4" s="43">
        <f t="shared" ref="S4:S33" si="17">S3+1</f>
        <v>41822</v>
      </c>
      <c r="T4" s="50">
        <f t="shared" si="5"/>
        <v>41822</v>
      </c>
      <c r="U4" s="43">
        <f t="shared" ref="U4:U33" si="18">U3+1</f>
        <v>41853</v>
      </c>
      <c r="V4" s="50">
        <f t="shared" si="6"/>
        <v>41853</v>
      </c>
      <c r="W4" s="43">
        <f t="shared" ref="W4:W32" si="19">W3+1</f>
        <v>41884</v>
      </c>
      <c r="X4" s="50">
        <f t="shared" si="7"/>
        <v>41884</v>
      </c>
      <c r="Y4" s="43">
        <f t="shared" ref="Y4:Y33" si="20">Y3+1</f>
        <v>41914</v>
      </c>
      <c r="Z4" s="50">
        <f t="shared" si="8"/>
        <v>41914</v>
      </c>
      <c r="AA4" s="43">
        <f t="shared" ref="AA4:AA32" si="21">AA3+1</f>
        <v>41945</v>
      </c>
      <c r="AB4" s="50">
        <f t="shared" si="9"/>
        <v>41945</v>
      </c>
      <c r="AC4" s="43">
        <f t="shared" ref="AC4:AC33" si="22">AC3+1</f>
        <v>41975</v>
      </c>
      <c r="AD4" s="50">
        <f t="shared" si="10"/>
        <v>41975</v>
      </c>
    </row>
    <row r="5" spans="3:30" x14ac:dyDescent="0.15">
      <c r="C5" s="28">
        <f>DATE(C2,1,14-WEEKDAY(DATE(C2,1,0),3))</f>
        <v>41652</v>
      </c>
      <c r="D5" s="25" t="s">
        <v>13</v>
      </c>
      <c r="E5" s="25" t="s">
        <v>7</v>
      </c>
      <c r="F5" s="71"/>
      <c r="G5" s="43">
        <f t="shared" si="11"/>
        <v>41642</v>
      </c>
      <c r="H5" s="50" t="s">
        <v>14</v>
      </c>
      <c r="I5" s="43">
        <f t="shared" si="12"/>
        <v>41673</v>
      </c>
      <c r="J5" s="50">
        <f t="shared" si="0"/>
        <v>41673</v>
      </c>
      <c r="K5" s="43">
        <f t="shared" si="13"/>
        <v>41701</v>
      </c>
      <c r="L5" s="50">
        <f t="shared" si="1"/>
        <v>41701</v>
      </c>
      <c r="M5" s="43">
        <f t="shared" si="14"/>
        <v>41732</v>
      </c>
      <c r="N5" s="50">
        <f t="shared" si="2"/>
        <v>41732</v>
      </c>
      <c r="O5" s="43">
        <f t="shared" si="15"/>
        <v>41762</v>
      </c>
      <c r="P5" s="50" t="str">
        <f t="shared" si="3"/>
        <v>憲　法　記念日</v>
      </c>
      <c r="Q5" s="43">
        <f t="shared" si="16"/>
        <v>41793</v>
      </c>
      <c r="R5" s="50">
        <f t="shared" si="4"/>
        <v>41793</v>
      </c>
      <c r="S5" s="43">
        <f t="shared" si="17"/>
        <v>41823</v>
      </c>
      <c r="T5" s="50">
        <f t="shared" si="5"/>
        <v>41823</v>
      </c>
      <c r="U5" s="43">
        <f t="shared" si="18"/>
        <v>41854</v>
      </c>
      <c r="V5" s="50">
        <f t="shared" si="6"/>
        <v>41854</v>
      </c>
      <c r="W5" s="43">
        <f t="shared" si="19"/>
        <v>41885</v>
      </c>
      <c r="X5" s="50">
        <f t="shared" si="7"/>
        <v>41885</v>
      </c>
      <c r="Y5" s="43">
        <f t="shared" si="20"/>
        <v>41915</v>
      </c>
      <c r="Z5" s="50">
        <f t="shared" si="8"/>
        <v>41915</v>
      </c>
      <c r="AA5" s="43">
        <f t="shared" si="21"/>
        <v>41946</v>
      </c>
      <c r="AB5" s="50" t="str">
        <f t="shared" si="9"/>
        <v>文　化　の　日</v>
      </c>
      <c r="AC5" s="43">
        <f t="shared" si="22"/>
        <v>41976</v>
      </c>
      <c r="AD5" s="50">
        <f t="shared" si="10"/>
        <v>41976</v>
      </c>
    </row>
    <row r="6" spans="3:30" x14ac:dyDescent="0.15">
      <c r="C6" s="28">
        <f>DATE(C2,2,11)</f>
        <v>41681</v>
      </c>
      <c r="D6" s="29" t="s">
        <v>5</v>
      </c>
      <c r="E6" s="27">
        <v>41316</v>
      </c>
      <c r="F6" s="71"/>
      <c r="G6" s="43">
        <f t="shared" si="11"/>
        <v>41643</v>
      </c>
      <c r="H6" s="50">
        <f>IF(ISERROR(VLOOKUP(G6,祝日一覧,2,0)),G6,VLOOKUP(G6,祝日一覧,2,0))</f>
        <v>41643</v>
      </c>
      <c r="I6" s="43">
        <f t="shared" si="12"/>
        <v>41674</v>
      </c>
      <c r="J6" s="50">
        <f t="shared" si="0"/>
        <v>41674</v>
      </c>
      <c r="K6" s="43">
        <f t="shared" si="13"/>
        <v>41702</v>
      </c>
      <c r="L6" s="50">
        <f t="shared" si="1"/>
        <v>41702</v>
      </c>
      <c r="M6" s="43">
        <f t="shared" si="14"/>
        <v>41733</v>
      </c>
      <c r="N6" s="50">
        <f t="shared" si="2"/>
        <v>41733</v>
      </c>
      <c r="O6" s="43">
        <f t="shared" si="15"/>
        <v>41763</v>
      </c>
      <c r="P6" s="50" t="str">
        <f t="shared" si="3"/>
        <v>みどり　の　日</v>
      </c>
      <c r="Q6" s="43">
        <f t="shared" si="16"/>
        <v>41794</v>
      </c>
      <c r="R6" s="50">
        <f t="shared" si="4"/>
        <v>41794</v>
      </c>
      <c r="S6" s="43">
        <f t="shared" si="17"/>
        <v>41824</v>
      </c>
      <c r="T6" s="50">
        <f t="shared" si="5"/>
        <v>41824</v>
      </c>
      <c r="U6" s="43">
        <f t="shared" si="18"/>
        <v>41855</v>
      </c>
      <c r="V6" s="50">
        <f t="shared" si="6"/>
        <v>41855</v>
      </c>
      <c r="W6" s="43">
        <f t="shared" si="19"/>
        <v>41886</v>
      </c>
      <c r="X6" s="50">
        <f t="shared" si="7"/>
        <v>41886</v>
      </c>
      <c r="Y6" s="43">
        <f t="shared" si="20"/>
        <v>41916</v>
      </c>
      <c r="Z6" s="50">
        <f t="shared" si="8"/>
        <v>41916</v>
      </c>
      <c r="AA6" s="43">
        <f t="shared" si="21"/>
        <v>41947</v>
      </c>
      <c r="AB6" s="50">
        <f t="shared" si="9"/>
        <v>41947</v>
      </c>
      <c r="AC6" s="43">
        <f t="shared" si="22"/>
        <v>41977</v>
      </c>
      <c r="AD6" s="50">
        <f t="shared" si="10"/>
        <v>41977</v>
      </c>
    </row>
    <row r="7" spans="3:30" x14ac:dyDescent="0.15">
      <c r="C7" s="28" t="str">
        <f>IF(WEEKDAY(C6)=1,C6+1,"")</f>
        <v/>
      </c>
      <c r="D7" s="25" t="s">
        <v>10</v>
      </c>
      <c r="E7" s="26"/>
      <c r="F7" s="71"/>
      <c r="G7" s="43">
        <f t="shared" si="11"/>
        <v>41644</v>
      </c>
      <c r="H7" s="50">
        <f t="shared" ref="H7:H33" si="23">IF(ISERROR(VLOOKUP(G7,祝日一覧,2,0)),G7,VLOOKUP(G7,祝日一覧,2,0))</f>
        <v>41644</v>
      </c>
      <c r="I7" s="43">
        <f t="shared" si="12"/>
        <v>41675</v>
      </c>
      <c r="J7" s="50">
        <f t="shared" si="0"/>
        <v>41675</v>
      </c>
      <c r="K7" s="43">
        <f t="shared" si="13"/>
        <v>41703</v>
      </c>
      <c r="L7" s="50">
        <f t="shared" si="1"/>
        <v>41703</v>
      </c>
      <c r="M7" s="43">
        <f t="shared" si="14"/>
        <v>41734</v>
      </c>
      <c r="N7" s="50">
        <f t="shared" si="2"/>
        <v>41734</v>
      </c>
      <c r="O7" s="43">
        <f t="shared" si="15"/>
        <v>41764</v>
      </c>
      <c r="P7" s="50" t="str">
        <f t="shared" si="3"/>
        <v>こども　の　日</v>
      </c>
      <c r="Q7" s="43">
        <f t="shared" si="16"/>
        <v>41795</v>
      </c>
      <c r="R7" s="50">
        <f t="shared" si="4"/>
        <v>41795</v>
      </c>
      <c r="S7" s="43">
        <f t="shared" si="17"/>
        <v>41825</v>
      </c>
      <c r="T7" s="50">
        <f t="shared" si="5"/>
        <v>41825</v>
      </c>
      <c r="U7" s="43">
        <f t="shared" si="18"/>
        <v>41856</v>
      </c>
      <c r="V7" s="50">
        <f t="shared" si="6"/>
        <v>41856</v>
      </c>
      <c r="W7" s="43">
        <f t="shared" si="19"/>
        <v>41887</v>
      </c>
      <c r="X7" s="50">
        <f t="shared" si="7"/>
        <v>41887</v>
      </c>
      <c r="Y7" s="43">
        <f t="shared" si="20"/>
        <v>41917</v>
      </c>
      <c r="Z7" s="50">
        <f t="shared" si="8"/>
        <v>41917</v>
      </c>
      <c r="AA7" s="43">
        <f t="shared" si="21"/>
        <v>41948</v>
      </c>
      <c r="AB7" s="50">
        <f t="shared" si="9"/>
        <v>41948</v>
      </c>
      <c r="AC7" s="43">
        <f t="shared" si="22"/>
        <v>41978</v>
      </c>
      <c r="AD7" s="50">
        <f t="shared" si="10"/>
        <v>41978</v>
      </c>
    </row>
    <row r="8" spans="3:30" x14ac:dyDescent="0.15">
      <c r="C8" s="28">
        <f>DATE(C2,3,INT(20.8431+0.242194*(C2-1980)-INT((C2-1980)/4)))</f>
        <v>41719</v>
      </c>
      <c r="D8" s="25" t="s">
        <v>11</v>
      </c>
      <c r="E8" s="26"/>
      <c r="F8" s="71"/>
      <c r="G8" s="43">
        <f t="shared" si="11"/>
        <v>41645</v>
      </c>
      <c r="H8" s="50">
        <f t="shared" si="23"/>
        <v>41645</v>
      </c>
      <c r="I8" s="43">
        <f t="shared" si="12"/>
        <v>41676</v>
      </c>
      <c r="J8" s="50">
        <f t="shared" si="0"/>
        <v>41676</v>
      </c>
      <c r="K8" s="43">
        <f t="shared" si="13"/>
        <v>41704</v>
      </c>
      <c r="L8" s="50">
        <f t="shared" si="1"/>
        <v>41704</v>
      </c>
      <c r="M8" s="43">
        <f t="shared" si="14"/>
        <v>41735</v>
      </c>
      <c r="N8" s="50">
        <f t="shared" si="2"/>
        <v>41735</v>
      </c>
      <c r="O8" s="43">
        <f t="shared" si="15"/>
        <v>41765</v>
      </c>
      <c r="P8" s="50" t="str">
        <f t="shared" si="3"/>
        <v>振　替　休　日</v>
      </c>
      <c r="Q8" s="43">
        <f t="shared" si="16"/>
        <v>41796</v>
      </c>
      <c r="R8" s="50">
        <f t="shared" si="4"/>
        <v>41796</v>
      </c>
      <c r="S8" s="43">
        <f t="shared" si="17"/>
        <v>41826</v>
      </c>
      <c r="T8" s="50">
        <f t="shared" si="5"/>
        <v>41826</v>
      </c>
      <c r="U8" s="43">
        <f t="shared" si="18"/>
        <v>41857</v>
      </c>
      <c r="V8" s="50">
        <f t="shared" si="6"/>
        <v>41857</v>
      </c>
      <c r="W8" s="43">
        <f t="shared" si="19"/>
        <v>41888</v>
      </c>
      <c r="X8" s="50">
        <f t="shared" si="7"/>
        <v>41888</v>
      </c>
      <c r="Y8" s="43">
        <f t="shared" si="20"/>
        <v>41918</v>
      </c>
      <c r="Z8" s="50">
        <f t="shared" si="8"/>
        <v>41918</v>
      </c>
      <c r="AA8" s="43">
        <f t="shared" si="21"/>
        <v>41949</v>
      </c>
      <c r="AB8" s="50">
        <f t="shared" si="9"/>
        <v>41949</v>
      </c>
      <c r="AC8" s="43">
        <f t="shared" si="22"/>
        <v>41979</v>
      </c>
      <c r="AD8" s="50">
        <f t="shared" si="10"/>
        <v>41979</v>
      </c>
    </row>
    <row r="9" spans="3:30" x14ac:dyDescent="0.15">
      <c r="C9" s="28" t="str">
        <f>IF(WEEKDAY(C8)=1,C8+1,"")</f>
        <v/>
      </c>
      <c r="D9" s="25" t="s">
        <v>10</v>
      </c>
      <c r="E9" s="26"/>
      <c r="F9" s="71"/>
      <c r="G9" s="43">
        <f t="shared" si="11"/>
        <v>41646</v>
      </c>
      <c r="H9" s="50">
        <f t="shared" si="23"/>
        <v>41646</v>
      </c>
      <c r="I9" s="43">
        <f t="shared" si="12"/>
        <v>41677</v>
      </c>
      <c r="J9" s="50">
        <f t="shared" si="0"/>
        <v>41677</v>
      </c>
      <c r="K9" s="43">
        <f t="shared" si="13"/>
        <v>41705</v>
      </c>
      <c r="L9" s="50">
        <f t="shared" si="1"/>
        <v>41705</v>
      </c>
      <c r="M9" s="43">
        <f t="shared" si="14"/>
        <v>41736</v>
      </c>
      <c r="N9" s="50">
        <f t="shared" si="2"/>
        <v>41736</v>
      </c>
      <c r="O9" s="43">
        <f t="shared" si="15"/>
        <v>41766</v>
      </c>
      <c r="P9" s="50">
        <f t="shared" si="3"/>
        <v>41766</v>
      </c>
      <c r="Q9" s="43">
        <f t="shared" si="16"/>
        <v>41797</v>
      </c>
      <c r="R9" s="50">
        <f t="shared" si="4"/>
        <v>41797</v>
      </c>
      <c r="S9" s="43">
        <f t="shared" si="17"/>
        <v>41827</v>
      </c>
      <c r="T9" s="50">
        <f t="shared" si="5"/>
        <v>41827</v>
      </c>
      <c r="U9" s="43">
        <f t="shared" si="18"/>
        <v>41858</v>
      </c>
      <c r="V9" s="50">
        <f t="shared" si="6"/>
        <v>41858</v>
      </c>
      <c r="W9" s="43">
        <f t="shared" si="19"/>
        <v>41889</v>
      </c>
      <c r="X9" s="50">
        <f t="shared" si="7"/>
        <v>41889</v>
      </c>
      <c r="Y9" s="43">
        <f t="shared" si="20"/>
        <v>41919</v>
      </c>
      <c r="Z9" s="50">
        <f t="shared" si="8"/>
        <v>41919</v>
      </c>
      <c r="AA9" s="43">
        <f t="shared" si="21"/>
        <v>41950</v>
      </c>
      <c r="AB9" s="50">
        <f t="shared" si="9"/>
        <v>41950</v>
      </c>
      <c r="AC9" s="43">
        <f t="shared" si="22"/>
        <v>41980</v>
      </c>
      <c r="AD9" s="50">
        <f t="shared" si="10"/>
        <v>41980</v>
      </c>
    </row>
    <row r="10" spans="3:30" x14ac:dyDescent="0.15">
      <c r="C10" s="28">
        <f>DATE(C2,4,29)</f>
        <v>41758</v>
      </c>
      <c r="D10" s="29" t="s">
        <v>12</v>
      </c>
      <c r="E10" s="27">
        <v>41393</v>
      </c>
      <c r="F10" s="71"/>
      <c r="G10" s="43">
        <f t="shared" si="11"/>
        <v>41647</v>
      </c>
      <c r="H10" s="50">
        <f t="shared" si="23"/>
        <v>41647</v>
      </c>
      <c r="I10" s="43">
        <f t="shared" si="12"/>
        <v>41678</v>
      </c>
      <c r="J10" s="50">
        <f t="shared" si="0"/>
        <v>41678</v>
      </c>
      <c r="K10" s="43">
        <f t="shared" si="13"/>
        <v>41706</v>
      </c>
      <c r="L10" s="50">
        <f t="shared" si="1"/>
        <v>41706</v>
      </c>
      <c r="M10" s="43">
        <f t="shared" si="14"/>
        <v>41737</v>
      </c>
      <c r="N10" s="50">
        <f t="shared" si="2"/>
        <v>41737</v>
      </c>
      <c r="O10" s="43">
        <f t="shared" si="15"/>
        <v>41767</v>
      </c>
      <c r="P10" s="50">
        <f t="shared" si="3"/>
        <v>41767</v>
      </c>
      <c r="Q10" s="43">
        <f t="shared" si="16"/>
        <v>41798</v>
      </c>
      <c r="R10" s="50">
        <f t="shared" si="4"/>
        <v>41798</v>
      </c>
      <c r="S10" s="43">
        <f t="shared" si="17"/>
        <v>41828</v>
      </c>
      <c r="T10" s="50">
        <f t="shared" si="5"/>
        <v>41828</v>
      </c>
      <c r="U10" s="43">
        <f t="shared" si="18"/>
        <v>41859</v>
      </c>
      <c r="V10" s="50">
        <f t="shared" si="6"/>
        <v>41859</v>
      </c>
      <c r="W10" s="43">
        <f t="shared" si="19"/>
        <v>41890</v>
      </c>
      <c r="X10" s="50">
        <f t="shared" si="7"/>
        <v>41890</v>
      </c>
      <c r="Y10" s="43">
        <f t="shared" si="20"/>
        <v>41920</v>
      </c>
      <c r="Z10" s="50">
        <f t="shared" si="8"/>
        <v>41920</v>
      </c>
      <c r="AA10" s="43">
        <f t="shared" si="21"/>
        <v>41951</v>
      </c>
      <c r="AB10" s="50">
        <f t="shared" si="9"/>
        <v>41951</v>
      </c>
      <c r="AC10" s="43">
        <f t="shared" si="22"/>
        <v>41981</v>
      </c>
      <c r="AD10" s="50">
        <f t="shared" si="10"/>
        <v>41981</v>
      </c>
    </row>
    <row r="11" spans="3:30" x14ac:dyDescent="0.15">
      <c r="C11" s="28" t="str">
        <f>IF(WEEKDAY(C10)=1,C10+1,"")</f>
        <v/>
      </c>
      <c r="D11" s="25" t="s">
        <v>10</v>
      </c>
      <c r="E11" s="26"/>
      <c r="F11" s="71"/>
      <c r="G11" s="43">
        <f t="shared" si="11"/>
        <v>41648</v>
      </c>
      <c r="H11" s="50">
        <f t="shared" si="23"/>
        <v>41648</v>
      </c>
      <c r="I11" s="43">
        <f t="shared" si="12"/>
        <v>41679</v>
      </c>
      <c r="J11" s="50">
        <f t="shared" si="0"/>
        <v>41679</v>
      </c>
      <c r="K11" s="43">
        <f t="shared" si="13"/>
        <v>41707</v>
      </c>
      <c r="L11" s="50">
        <f t="shared" si="1"/>
        <v>41707</v>
      </c>
      <c r="M11" s="43">
        <f t="shared" si="14"/>
        <v>41738</v>
      </c>
      <c r="N11" s="50">
        <f t="shared" si="2"/>
        <v>41738</v>
      </c>
      <c r="O11" s="43">
        <f t="shared" si="15"/>
        <v>41768</v>
      </c>
      <c r="P11" s="50">
        <f t="shared" si="3"/>
        <v>41768</v>
      </c>
      <c r="Q11" s="43">
        <f t="shared" si="16"/>
        <v>41799</v>
      </c>
      <c r="R11" s="50">
        <f t="shared" si="4"/>
        <v>41799</v>
      </c>
      <c r="S11" s="43">
        <f t="shared" si="17"/>
        <v>41829</v>
      </c>
      <c r="T11" s="50">
        <f t="shared" si="5"/>
        <v>41829</v>
      </c>
      <c r="U11" s="43">
        <f t="shared" si="18"/>
        <v>41860</v>
      </c>
      <c r="V11" s="50">
        <f t="shared" si="6"/>
        <v>41860</v>
      </c>
      <c r="W11" s="43">
        <f t="shared" si="19"/>
        <v>41891</v>
      </c>
      <c r="X11" s="50">
        <f t="shared" si="7"/>
        <v>41891</v>
      </c>
      <c r="Y11" s="43">
        <f t="shared" si="20"/>
        <v>41921</v>
      </c>
      <c r="Z11" s="50">
        <f t="shared" si="8"/>
        <v>41921</v>
      </c>
      <c r="AA11" s="43">
        <f t="shared" si="21"/>
        <v>41952</v>
      </c>
      <c r="AB11" s="50">
        <f t="shared" si="9"/>
        <v>41952</v>
      </c>
      <c r="AC11" s="43">
        <f t="shared" si="22"/>
        <v>41982</v>
      </c>
      <c r="AD11" s="50">
        <f t="shared" si="10"/>
        <v>41982</v>
      </c>
    </row>
    <row r="12" spans="3:30" x14ac:dyDescent="0.15">
      <c r="C12" s="28">
        <f>DATE(C2,5,3)</f>
        <v>41762</v>
      </c>
      <c r="D12" s="29" t="s">
        <v>17</v>
      </c>
      <c r="E12" s="27">
        <v>41397</v>
      </c>
      <c r="F12" s="71"/>
      <c r="G12" s="43">
        <f t="shared" si="11"/>
        <v>41649</v>
      </c>
      <c r="H12" s="50">
        <f t="shared" si="23"/>
        <v>41649</v>
      </c>
      <c r="I12" s="43">
        <f t="shared" si="12"/>
        <v>41680</v>
      </c>
      <c r="J12" s="50">
        <f t="shared" si="0"/>
        <v>41680</v>
      </c>
      <c r="K12" s="43">
        <f t="shared" si="13"/>
        <v>41708</v>
      </c>
      <c r="L12" s="50">
        <f t="shared" si="1"/>
        <v>41708</v>
      </c>
      <c r="M12" s="43">
        <f t="shared" si="14"/>
        <v>41739</v>
      </c>
      <c r="N12" s="50">
        <f t="shared" si="2"/>
        <v>41739</v>
      </c>
      <c r="O12" s="43">
        <f t="shared" si="15"/>
        <v>41769</v>
      </c>
      <c r="P12" s="50">
        <f t="shared" si="3"/>
        <v>41769</v>
      </c>
      <c r="Q12" s="43">
        <f t="shared" si="16"/>
        <v>41800</v>
      </c>
      <c r="R12" s="50">
        <f t="shared" si="4"/>
        <v>41800</v>
      </c>
      <c r="S12" s="43">
        <f t="shared" si="17"/>
        <v>41830</v>
      </c>
      <c r="T12" s="50">
        <f t="shared" si="5"/>
        <v>41830</v>
      </c>
      <c r="U12" s="43">
        <f t="shared" si="18"/>
        <v>41861</v>
      </c>
      <c r="V12" s="50">
        <f t="shared" si="6"/>
        <v>41861</v>
      </c>
      <c r="W12" s="43">
        <f t="shared" si="19"/>
        <v>41892</v>
      </c>
      <c r="X12" s="50">
        <f t="shared" si="7"/>
        <v>41892</v>
      </c>
      <c r="Y12" s="43">
        <f t="shared" si="20"/>
        <v>41922</v>
      </c>
      <c r="Z12" s="50">
        <f t="shared" si="8"/>
        <v>41922</v>
      </c>
      <c r="AA12" s="43">
        <f t="shared" si="21"/>
        <v>41953</v>
      </c>
      <c r="AB12" s="50">
        <f t="shared" si="9"/>
        <v>41953</v>
      </c>
      <c r="AC12" s="43">
        <f t="shared" si="22"/>
        <v>41983</v>
      </c>
      <c r="AD12" s="50">
        <f t="shared" si="10"/>
        <v>41983</v>
      </c>
    </row>
    <row r="13" spans="3:30" x14ac:dyDescent="0.15">
      <c r="C13" s="28">
        <f>DATE(C2,5,4)</f>
        <v>41763</v>
      </c>
      <c r="D13" s="29" t="s">
        <v>24</v>
      </c>
      <c r="E13" s="27">
        <v>41398</v>
      </c>
      <c r="F13" s="71"/>
      <c r="G13" s="43">
        <f t="shared" si="11"/>
        <v>41650</v>
      </c>
      <c r="H13" s="50">
        <f t="shared" si="23"/>
        <v>41650</v>
      </c>
      <c r="I13" s="76">
        <f>I12+1</f>
        <v>41681</v>
      </c>
      <c r="J13" s="50" t="str">
        <f t="shared" si="0"/>
        <v>建国記念の日</v>
      </c>
      <c r="K13" s="43">
        <f t="shared" si="13"/>
        <v>41709</v>
      </c>
      <c r="L13" s="50">
        <f t="shared" si="1"/>
        <v>41709</v>
      </c>
      <c r="M13" s="43">
        <f t="shared" si="14"/>
        <v>41740</v>
      </c>
      <c r="N13" s="50">
        <f t="shared" si="2"/>
        <v>41740</v>
      </c>
      <c r="O13" s="43">
        <f t="shared" si="15"/>
        <v>41770</v>
      </c>
      <c r="P13" s="50">
        <f t="shared" si="3"/>
        <v>41770</v>
      </c>
      <c r="Q13" s="43">
        <f t="shared" si="16"/>
        <v>41801</v>
      </c>
      <c r="R13" s="50">
        <f t="shared" si="4"/>
        <v>41801</v>
      </c>
      <c r="S13" s="43">
        <f t="shared" si="17"/>
        <v>41831</v>
      </c>
      <c r="T13" s="50">
        <f t="shared" si="5"/>
        <v>41831</v>
      </c>
      <c r="U13" s="43">
        <f t="shared" si="18"/>
        <v>41862</v>
      </c>
      <c r="V13" s="50">
        <f t="shared" si="6"/>
        <v>41862</v>
      </c>
      <c r="W13" s="43">
        <f t="shared" si="19"/>
        <v>41893</v>
      </c>
      <c r="X13" s="50">
        <f t="shared" si="7"/>
        <v>41893</v>
      </c>
      <c r="Y13" s="43">
        <f t="shared" si="20"/>
        <v>41923</v>
      </c>
      <c r="Z13" s="50">
        <f t="shared" si="8"/>
        <v>41923</v>
      </c>
      <c r="AA13" s="43">
        <f t="shared" si="21"/>
        <v>41954</v>
      </c>
      <c r="AB13" s="50">
        <f t="shared" si="9"/>
        <v>41954</v>
      </c>
      <c r="AC13" s="43">
        <f t="shared" si="22"/>
        <v>41984</v>
      </c>
      <c r="AD13" s="50">
        <f t="shared" si="10"/>
        <v>41984</v>
      </c>
    </row>
    <row r="14" spans="3:30" x14ac:dyDescent="0.15">
      <c r="C14" s="28">
        <f>DATE(C2,5,5)</f>
        <v>41764</v>
      </c>
      <c r="D14" s="29" t="s">
        <v>25</v>
      </c>
      <c r="E14" s="27">
        <v>41399</v>
      </c>
      <c r="F14" s="71"/>
      <c r="G14" s="43">
        <f t="shared" si="11"/>
        <v>41651</v>
      </c>
      <c r="H14" s="50">
        <f t="shared" si="23"/>
        <v>41651</v>
      </c>
      <c r="I14" s="43">
        <f t="shared" si="12"/>
        <v>41682</v>
      </c>
      <c r="J14" s="50">
        <f t="shared" si="0"/>
        <v>41682</v>
      </c>
      <c r="K14" s="43">
        <f t="shared" si="13"/>
        <v>41710</v>
      </c>
      <c r="L14" s="50">
        <f t="shared" si="1"/>
        <v>41710</v>
      </c>
      <c r="M14" s="43">
        <f t="shared" si="14"/>
        <v>41741</v>
      </c>
      <c r="N14" s="50">
        <f t="shared" si="2"/>
        <v>41741</v>
      </c>
      <c r="O14" s="43">
        <f t="shared" si="15"/>
        <v>41771</v>
      </c>
      <c r="P14" s="50">
        <f t="shared" si="3"/>
        <v>41771</v>
      </c>
      <c r="Q14" s="43">
        <f t="shared" si="16"/>
        <v>41802</v>
      </c>
      <c r="R14" s="50">
        <f t="shared" si="4"/>
        <v>41802</v>
      </c>
      <c r="S14" s="43">
        <f t="shared" si="17"/>
        <v>41832</v>
      </c>
      <c r="T14" s="50">
        <f t="shared" si="5"/>
        <v>41832</v>
      </c>
      <c r="U14" s="43">
        <f t="shared" si="18"/>
        <v>41863</v>
      </c>
      <c r="V14" s="50">
        <f t="shared" si="6"/>
        <v>41863</v>
      </c>
      <c r="W14" s="43">
        <f t="shared" si="19"/>
        <v>41894</v>
      </c>
      <c r="X14" s="50">
        <f t="shared" si="7"/>
        <v>41894</v>
      </c>
      <c r="Y14" s="43">
        <f t="shared" si="20"/>
        <v>41924</v>
      </c>
      <c r="Z14" s="50">
        <f t="shared" si="8"/>
        <v>41924</v>
      </c>
      <c r="AA14" s="43">
        <f t="shared" si="21"/>
        <v>41955</v>
      </c>
      <c r="AB14" s="50">
        <f t="shared" si="9"/>
        <v>41955</v>
      </c>
      <c r="AC14" s="43">
        <f t="shared" si="22"/>
        <v>41985</v>
      </c>
      <c r="AD14" s="50">
        <f t="shared" si="10"/>
        <v>41985</v>
      </c>
    </row>
    <row r="15" spans="3:30" x14ac:dyDescent="0.15">
      <c r="C15" s="28">
        <f>IF(WEEKDAY(C14)&lt;=3,C14+1,"")</f>
        <v>41765</v>
      </c>
      <c r="D15" s="25" t="s">
        <v>10</v>
      </c>
      <c r="E15" s="26"/>
      <c r="F15" s="71"/>
      <c r="G15" s="43">
        <f t="shared" si="11"/>
        <v>41652</v>
      </c>
      <c r="H15" s="50" t="str">
        <f t="shared" si="23"/>
        <v>成　人　の　日</v>
      </c>
      <c r="I15" s="43">
        <f t="shared" si="12"/>
        <v>41683</v>
      </c>
      <c r="J15" s="50">
        <f t="shared" si="0"/>
        <v>41683</v>
      </c>
      <c r="K15" s="43">
        <f t="shared" si="13"/>
        <v>41711</v>
      </c>
      <c r="L15" s="50">
        <f t="shared" si="1"/>
        <v>41711</v>
      </c>
      <c r="M15" s="43">
        <f t="shared" si="14"/>
        <v>41742</v>
      </c>
      <c r="N15" s="50">
        <f t="shared" si="2"/>
        <v>41742</v>
      </c>
      <c r="O15" s="43">
        <f t="shared" si="15"/>
        <v>41772</v>
      </c>
      <c r="P15" s="50">
        <f t="shared" si="3"/>
        <v>41772</v>
      </c>
      <c r="Q15" s="43">
        <f t="shared" si="16"/>
        <v>41803</v>
      </c>
      <c r="R15" s="50">
        <f t="shared" si="4"/>
        <v>41803</v>
      </c>
      <c r="S15" s="43">
        <f t="shared" si="17"/>
        <v>41833</v>
      </c>
      <c r="T15" s="50">
        <f t="shared" si="5"/>
        <v>41833</v>
      </c>
      <c r="U15" s="43">
        <f t="shared" si="18"/>
        <v>41864</v>
      </c>
      <c r="V15" s="50">
        <f t="shared" si="6"/>
        <v>41864</v>
      </c>
      <c r="W15" s="43">
        <f t="shared" si="19"/>
        <v>41895</v>
      </c>
      <c r="X15" s="50">
        <f t="shared" si="7"/>
        <v>41895</v>
      </c>
      <c r="Y15" s="43">
        <f t="shared" si="20"/>
        <v>41925</v>
      </c>
      <c r="Z15" s="50" t="str">
        <f t="shared" si="8"/>
        <v>体　育　の　日</v>
      </c>
      <c r="AA15" s="43">
        <f t="shared" si="21"/>
        <v>41956</v>
      </c>
      <c r="AB15" s="50">
        <f t="shared" si="9"/>
        <v>41956</v>
      </c>
      <c r="AC15" s="43">
        <f t="shared" si="22"/>
        <v>41986</v>
      </c>
      <c r="AD15" s="50">
        <f t="shared" si="10"/>
        <v>41986</v>
      </c>
    </row>
    <row r="16" spans="3:30" x14ac:dyDescent="0.15">
      <c r="C16" s="28">
        <f>DATE(C2,7,21-WEEKDAY(DATE(C2,7,0),3))</f>
        <v>41841</v>
      </c>
      <c r="D16" s="25" t="s">
        <v>6</v>
      </c>
      <c r="E16" s="25" t="s">
        <v>8</v>
      </c>
      <c r="F16" s="71"/>
      <c r="G16" s="43">
        <f t="shared" si="11"/>
        <v>41653</v>
      </c>
      <c r="H16" s="50">
        <f t="shared" si="23"/>
        <v>41653</v>
      </c>
      <c r="I16" s="43">
        <f t="shared" si="12"/>
        <v>41684</v>
      </c>
      <c r="J16" s="50">
        <f t="shared" si="0"/>
        <v>41684</v>
      </c>
      <c r="K16" s="43">
        <f t="shared" si="13"/>
        <v>41712</v>
      </c>
      <c r="L16" s="50">
        <f t="shared" si="1"/>
        <v>41712</v>
      </c>
      <c r="M16" s="43">
        <f t="shared" si="14"/>
        <v>41743</v>
      </c>
      <c r="N16" s="50">
        <f t="shared" si="2"/>
        <v>41743</v>
      </c>
      <c r="O16" s="43">
        <f t="shared" si="15"/>
        <v>41773</v>
      </c>
      <c r="P16" s="50">
        <f t="shared" si="3"/>
        <v>41773</v>
      </c>
      <c r="Q16" s="43">
        <f t="shared" si="16"/>
        <v>41804</v>
      </c>
      <c r="R16" s="50">
        <f t="shared" si="4"/>
        <v>41804</v>
      </c>
      <c r="S16" s="43">
        <f t="shared" si="17"/>
        <v>41834</v>
      </c>
      <c r="T16" s="50">
        <f t="shared" si="5"/>
        <v>41834</v>
      </c>
      <c r="U16" s="43">
        <f t="shared" si="18"/>
        <v>41865</v>
      </c>
      <c r="V16" s="50">
        <f t="shared" si="6"/>
        <v>41865</v>
      </c>
      <c r="W16" s="43">
        <f t="shared" si="19"/>
        <v>41896</v>
      </c>
      <c r="X16" s="50">
        <f t="shared" si="7"/>
        <v>41896</v>
      </c>
      <c r="Y16" s="43">
        <f t="shared" si="20"/>
        <v>41926</v>
      </c>
      <c r="Z16" s="50">
        <f t="shared" si="8"/>
        <v>41926</v>
      </c>
      <c r="AA16" s="43">
        <f t="shared" si="21"/>
        <v>41957</v>
      </c>
      <c r="AB16" s="50">
        <f t="shared" si="9"/>
        <v>41957</v>
      </c>
      <c r="AC16" s="43">
        <f t="shared" si="22"/>
        <v>41987</v>
      </c>
      <c r="AD16" s="50">
        <f t="shared" si="10"/>
        <v>41987</v>
      </c>
    </row>
    <row r="17" spans="3:30" x14ac:dyDescent="0.15">
      <c r="C17" s="28">
        <f>DATE(C2,9,21-WEEKDAY(DATE(C2,9,0),3))</f>
        <v>41897</v>
      </c>
      <c r="D17" s="25" t="s">
        <v>18</v>
      </c>
      <c r="E17" s="25" t="s">
        <v>8</v>
      </c>
      <c r="F17" s="71"/>
      <c r="G17" s="43">
        <f t="shared" si="11"/>
        <v>41654</v>
      </c>
      <c r="H17" s="50">
        <f t="shared" si="23"/>
        <v>41654</v>
      </c>
      <c r="I17" s="43">
        <f t="shared" si="12"/>
        <v>41685</v>
      </c>
      <c r="J17" s="50">
        <f t="shared" si="0"/>
        <v>41685</v>
      </c>
      <c r="K17" s="43">
        <f t="shared" si="13"/>
        <v>41713</v>
      </c>
      <c r="L17" s="50">
        <f t="shared" si="1"/>
        <v>41713</v>
      </c>
      <c r="M17" s="43">
        <f t="shared" si="14"/>
        <v>41744</v>
      </c>
      <c r="N17" s="50">
        <f t="shared" si="2"/>
        <v>41744</v>
      </c>
      <c r="O17" s="43">
        <f t="shared" si="15"/>
        <v>41774</v>
      </c>
      <c r="P17" s="50">
        <f t="shared" si="3"/>
        <v>41774</v>
      </c>
      <c r="Q17" s="43">
        <f t="shared" si="16"/>
        <v>41805</v>
      </c>
      <c r="R17" s="50">
        <f t="shared" si="4"/>
        <v>41805</v>
      </c>
      <c r="S17" s="43">
        <f t="shared" si="17"/>
        <v>41835</v>
      </c>
      <c r="T17" s="50">
        <f t="shared" si="5"/>
        <v>41835</v>
      </c>
      <c r="U17" s="43">
        <f t="shared" si="18"/>
        <v>41866</v>
      </c>
      <c r="V17" s="50">
        <f t="shared" si="6"/>
        <v>41866</v>
      </c>
      <c r="W17" s="43">
        <f t="shared" si="19"/>
        <v>41897</v>
      </c>
      <c r="X17" s="50" t="str">
        <f t="shared" si="7"/>
        <v>敬　老　の　日</v>
      </c>
      <c r="Y17" s="43">
        <f t="shared" si="20"/>
        <v>41927</v>
      </c>
      <c r="Z17" s="50">
        <f t="shared" si="8"/>
        <v>41927</v>
      </c>
      <c r="AA17" s="43">
        <f t="shared" si="21"/>
        <v>41958</v>
      </c>
      <c r="AB17" s="50">
        <f t="shared" si="9"/>
        <v>41958</v>
      </c>
      <c r="AC17" s="43">
        <f t="shared" si="22"/>
        <v>41988</v>
      </c>
      <c r="AD17" s="50">
        <f t="shared" si="10"/>
        <v>41988</v>
      </c>
    </row>
    <row r="18" spans="3:30" x14ac:dyDescent="0.15">
      <c r="C18" s="28">
        <f>DATE(C2,9,INT(23.2488+0.242194*(C2-1980)-INT((C2-1980)/4)))</f>
        <v>41905</v>
      </c>
      <c r="D18" s="25" t="s">
        <v>19</v>
      </c>
      <c r="E18" s="26"/>
      <c r="F18" s="71"/>
      <c r="G18" s="43">
        <f t="shared" si="11"/>
        <v>41655</v>
      </c>
      <c r="H18" s="50">
        <f t="shared" si="23"/>
        <v>41655</v>
      </c>
      <c r="I18" s="43">
        <f t="shared" si="12"/>
        <v>41686</v>
      </c>
      <c r="J18" s="50">
        <f t="shared" si="0"/>
        <v>41686</v>
      </c>
      <c r="K18" s="43">
        <f t="shared" si="13"/>
        <v>41714</v>
      </c>
      <c r="L18" s="50">
        <f t="shared" si="1"/>
        <v>41714</v>
      </c>
      <c r="M18" s="43">
        <f t="shared" si="14"/>
        <v>41745</v>
      </c>
      <c r="N18" s="50">
        <f t="shared" si="2"/>
        <v>41745</v>
      </c>
      <c r="O18" s="43">
        <f t="shared" si="15"/>
        <v>41775</v>
      </c>
      <c r="P18" s="50">
        <f t="shared" si="3"/>
        <v>41775</v>
      </c>
      <c r="Q18" s="43">
        <f t="shared" si="16"/>
        <v>41806</v>
      </c>
      <c r="R18" s="50">
        <f t="shared" si="4"/>
        <v>41806</v>
      </c>
      <c r="S18" s="43">
        <f t="shared" si="17"/>
        <v>41836</v>
      </c>
      <c r="T18" s="50">
        <f t="shared" si="5"/>
        <v>41836</v>
      </c>
      <c r="U18" s="43">
        <f t="shared" si="18"/>
        <v>41867</v>
      </c>
      <c r="V18" s="50">
        <f t="shared" si="6"/>
        <v>41867</v>
      </c>
      <c r="W18" s="43">
        <f t="shared" si="19"/>
        <v>41898</v>
      </c>
      <c r="X18" s="50">
        <f t="shared" si="7"/>
        <v>41898</v>
      </c>
      <c r="Y18" s="43">
        <f t="shared" si="20"/>
        <v>41928</v>
      </c>
      <c r="Z18" s="50">
        <f t="shared" si="8"/>
        <v>41928</v>
      </c>
      <c r="AA18" s="43">
        <f t="shared" si="21"/>
        <v>41959</v>
      </c>
      <c r="AB18" s="50">
        <f t="shared" si="9"/>
        <v>41959</v>
      </c>
      <c r="AC18" s="43">
        <f t="shared" si="22"/>
        <v>41989</v>
      </c>
      <c r="AD18" s="50">
        <f t="shared" si="10"/>
        <v>41989</v>
      </c>
    </row>
    <row r="19" spans="3:30" x14ac:dyDescent="0.15">
      <c r="C19" s="28" t="str">
        <f>IF(WEEKDAY(C18)=1,C18+1,"")</f>
        <v/>
      </c>
      <c r="D19" s="25" t="s">
        <v>10</v>
      </c>
      <c r="E19" s="26"/>
      <c r="F19" s="71"/>
      <c r="G19" s="43">
        <f t="shared" si="11"/>
        <v>41656</v>
      </c>
      <c r="H19" s="50">
        <f t="shared" si="23"/>
        <v>41656</v>
      </c>
      <c r="I19" s="43">
        <f t="shared" si="12"/>
        <v>41687</v>
      </c>
      <c r="J19" s="50">
        <f t="shared" si="0"/>
        <v>41687</v>
      </c>
      <c r="K19" s="43">
        <f t="shared" si="13"/>
        <v>41715</v>
      </c>
      <c r="L19" s="50">
        <f t="shared" si="1"/>
        <v>41715</v>
      </c>
      <c r="M19" s="43">
        <f t="shared" si="14"/>
        <v>41746</v>
      </c>
      <c r="N19" s="50">
        <f t="shared" si="2"/>
        <v>41746</v>
      </c>
      <c r="O19" s="43">
        <f t="shared" si="15"/>
        <v>41776</v>
      </c>
      <c r="P19" s="50">
        <f t="shared" si="3"/>
        <v>41776</v>
      </c>
      <c r="Q19" s="43">
        <f t="shared" si="16"/>
        <v>41807</v>
      </c>
      <c r="R19" s="50">
        <f t="shared" si="4"/>
        <v>41807</v>
      </c>
      <c r="S19" s="43">
        <f t="shared" si="17"/>
        <v>41837</v>
      </c>
      <c r="T19" s="50">
        <f t="shared" si="5"/>
        <v>41837</v>
      </c>
      <c r="U19" s="43">
        <f t="shared" si="18"/>
        <v>41868</v>
      </c>
      <c r="V19" s="50">
        <f t="shared" si="6"/>
        <v>41868</v>
      </c>
      <c r="W19" s="43">
        <f t="shared" si="19"/>
        <v>41899</v>
      </c>
      <c r="X19" s="50">
        <f t="shared" si="7"/>
        <v>41899</v>
      </c>
      <c r="Y19" s="43">
        <f t="shared" si="20"/>
        <v>41929</v>
      </c>
      <c r="Z19" s="50">
        <f t="shared" si="8"/>
        <v>41929</v>
      </c>
      <c r="AA19" s="43">
        <f t="shared" si="21"/>
        <v>41960</v>
      </c>
      <c r="AB19" s="50">
        <f t="shared" si="9"/>
        <v>41960</v>
      </c>
      <c r="AC19" s="43">
        <f t="shared" si="22"/>
        <v>41990</v>
      </c>
      <c r="AD19" s="50">
        <f t="shared" si="10"/>
        <v>41990</v>
      </c>
    </row>
    <row r="20" spans="3:30" x14ac:dyDescent="0.15">
      <c r="C20" s="28">
        <f>DATE(C2,10,14-WEEKDAY(DATE(C2,10,0),3))</f>
        <v>41925</v>
      </c>
      <c r="D20" s="25" t="s">
        <v>21</v>
      </c>
      <c r="E20" s="25" t="s">
        <v>7</v>
      </c>
      <c r="F20" s="71"/>
      <c r="G20" s="43">
        <f t="shared" si="11"/>
        <v>41657</v>
      </c>
      <c r="H20" s="50">
        <f t="shared" si="23"/>
        <v>41657</v>
      </c>
      <c r="I20" s="43">
        <f t="shared" si="12"/>
        <v>41688</v>
      </c>
      <c r="J20" s="50">
        <f t="shared" si="0"/>
        <v>41688</v>
      </c>
      <c r="K20" s="43">
        <f t="shared" si="13"/>
        <v>41716</v>
      </c>
      <c r="L20" s="50">
        <f t="shared" si="1"/>
        <v>41716</v>
      </c>
      <c r="M20" s="43">
        <f t="shared" si="14"/>
        <v>41747</v>
      </c>
      <c r="N20" s="50">
        <f t="shared" si="2"/>
        <v>41747</v>
      </c>
      <c r="O20" s="43">
        <f t="shared" si="15"/>
        <v>41777</v>
      </c>
      <c r="P20" s="50">
        <f t="shared" si="3"/>
        <v>41777</v>
      </c>
      <c r="Q20" s="43">
        <f t="shared" si="16"/>
        <v>41808</v>
      </c>
      <c r="R20" s="50">
        <f t="shared" si="4"/>
        <v>41808</v>
      </c>
      <c r="S20" s="43">
        <f t="shared" si="17"/>
        <v>41838</v>
      </c>
      <c r="T20" s="50">
        <f t="shared" si="5"/>
        <v>41838</v>
      </c>
      <c r="U20" s="43">
        <f t="shared" si="18"/>
        <v>41869</v>
      </c>
      <c r="V20" s="50">
        <f t="shared" si="6"/>
        <v>41869</v>
      </c>
      <c r="W20" s="43">
        <f t="shared" si="19"/>
        <v>41900</v>
      </c>
      <c r="X20" s="50">
        <f t="shared" si="7"/>
        <v>41900</v>
      </c>
      <c r="Y20" s="43">
        <f t="shared" si="20"/>
        <v>41930</v>
      </c>
      <c r="Z20" s="50">
        <f t="shared" si="8"/>
        <v>41930</v>
      </c>
      <c r="AA20" s="43">
        <f t="shared" si="21"/>
        <v>41961</v>
      </c>
      <c r="AB20" s="50">
        <f t="shared" si="9"/>
        <v>41961</v>
      </c>
      <c r="AC20" s="43">
        <f t="shared" si="22"/>
        <v>41991</v>
      </c>
      <c r="AD20" s="50">
        <f t="shared" si="10"/>
        <v>41991</v>
      </c>
    </row>
    <row r="21" spans="3:30" x14ac:dyDescent="0.15">
      <c r="C21" s="28">
        <f>DATE(C2,11,3)</f>
        <v>41946</v>
      </c>
      <c r="D21" s="29" t="s">
        <v>20</v>
      </c>
      <c r="E21" s="27">
        <v>41581</v>
      </c>
      <c r="F21" s="71"/>
      <c r="G21" s="43">
        <f t="shared" si="11"/>
        <v>41658</v>
      </c>
      <c r="H21" s="50">
        <f t="shared" si="23"/>
        <v>41658</v>
      </c>
      <c r="I21" s="43">
        <f t="shared" si="12"/>
        <v>41689</v>
      </c>
      <c r="J21" s="50">
        <f t="shared" si="0"/>
        <v>41689</v>
      </c>
      <c r="K21" s="43">
        <f t="shared" si="13"/>
        <v>41717</v>
      </c>
      <c r="L21" s="50">
        <f t="shared" si="1"/>
        <v>41717</v>
      </c>
      <c r="M21" s="45">
        <f t="shared" si="14"/>
        <v>41748</v>
      </c>
      <c r="N21" s="53">
        <f t="shared" si="2"/>
        <v>41748</v>
      </c>
      <c r="O21" s="43">
        <f t="shared" si="15"/>
        <v>41778</v>
      </c>
      <c r="P21" s="50">
        <f t="shared" si="3"/>
        <v>41778</v>
      </c>
      <c r="Q21" s="43">
        <f t="shared" si="16"/>
        <v>41809</v>
      </c>
      <c r="R21" s="50">
        <f t="shared" si="4"/>
        <v>41809</v>
      </c>
      <c r="S21" s="43">
        <f t="shared" si="17"/>
        <v>41839</v>
      </c>
      <c r="T21" s="50">
        <f t="shared" si="5"/>
        <v>41839</v>
      </c>
      <c r="U21" s="43">
        <f t="shared" si="18"/>
        <v>41870</v>
      </c>
      <c r="V21" s="50">
        <f t="shared" si="6"/>
        <v>41870</v>
      </c>
      <c r="W21" s="43">
        <f t="shared" si="19"/>
        <v>41901</v>
      </c>
      <c r="X21" s="50">
        <f t="shared" si="7"/>
        <v>41901</v>
      </c>
      <c r="Y21" s="43">
        <f t="shared" si="20"/>
        <v>41931</v>
      </c>
      <c r="Z21" s="50">
        <f t="shared" si="8"/>
        <v>41931</v>
      </c>
      <c r="AA21" s="45">
        <f t="shared" si="21"/>
        <v>41962</v>
      </c>
      <c r="AB21" s="53">
        <f t="shared" si="9"/>
        <v>41962</v>
      </c>
      <c r="AC21" s="43">
        <f t="shared" si="22"/>
        <v>41992</v>
      </c>
      <c r="AD21" s="50">
        <f t="shared" si="10"/>
        <v>41992</v>
      </c>
    </row>
    <row r="22" spans="3:30" x14ac:dyDescent="0.15">
      <c r="C22" s="26" t="str">
        <f>IF(WEEKDAY(C21)=1,C21+1,"")</f>
        <v/>
      </c>
      <c r="D22" s="25" t="s">
        <v>10</v>
      </c>
      <c r="E22" s="26"/>
      <c r="F22" s="71"/>
      <c r="G22" s="43">
        <f t="shared" si="11"/>
        <v>41659</v>
      </c>
      <c r="H22" s="50">
        <f t="shared" si="23"/>
        <v>41659</v>
      </c>
      <c r="I22" s="43">
        <f t="shared" si="12"/>
        <v>41690</v>
      </c>
      <c r="J22" s="50">
        <f t="shared" si="0"/>
        <v>41690</v>
      </c>
      <c r="K22" s="45">
        <f t="shared" si="13"/>
        <v>41718</v>
      </c>
      <c r="L22" s="70">
        <f t="shared" si="1"/>
        <v>41718</v>
      </c>
      <c r="M22" s="45">
        <f t="shared" si="14"/>
        <v>41749</v>
      </c>
      <c r="N22" s="53">
        <f t="shared" si="2"/>
        <v>41749</v>
      </c>
      <c r="O22" s="43">
        <f t="shared" si="15"/>
        <v>41779</v>
      </c>
      <c r="P22" s="50">
        <f t="shared" si="3"/>
        <v>41779</v>
      </c>
      <c r="Q22" s="43">
        <f t="shared" si="16"/>
        <v>41810</v>
      </c>
      <c r="R22" s="50">
        <f t="shared" si="4"/>
        <v>41810</v>
      </c>
      <c r="S22" s="43">
        <f t="shared" si="17"/>
        <v>41840</v>
      </c>
      <c r="T22" s="50">
        <f t="shared" si="5"/>
        <v>41840</v>
      </c>
      <c r="U22" s="43">
        <f t="shared" si="18"/>
        <v>41871</v>
      </c>
      <c r="V22" s="50">
        <f t="shared" si="6"/>
        <v>41871</v>
      </c>
      <c r="W22" s="43">
        <f t="shared" si="19"/>
        <v>41902</v>
      </c>
      <c r="X22" s="50">
        <f t="shared" si="7"/>
        <v>41902</v>
      </c>
      <c r="Y22" s="43">
        <f t="shared" si="20"/>
        <v>41932</v>
      </c>
      <c r="Z22" s="50">
        <f t="shared" si="8"/>
        <v>41932</v>
      </c>
      <c r="AA22" s="45">
        <f t="shared" si="21"/>
        <v>41963</v>
      </c>
      <c r="AB22" s="53">
        <f t="shared" si="9"/>
        <v>41963</v>
      </c>
      <c r="AC22" s="43">
        <f t="shared" si="22"/>
        <v>41993</v>
      </c>
      <c r="AD22" s="50">
        <f t="shared" si="10"/>
        <v>41993</v>
      </c>
    </row>
    <row r="23" spans="3:30" x14ac:dyDescent="0.15">
      <c r="C23" s="28">
        <f>DATE(C2,11,23)</f>
        <v>41966</v>
      </c>
      <c r="D23" s="29" t="s">
        <v>23</v>
      </c>
      <c r="E23" s="27">
        <v>41601</v>
      </c>
      <c r="F23" s="71"/>
      <c r="G23" s="43">
        <f t="shared" si="11"/>
        <v>41660</v>
      </c>
      <c r="H23" s="50">
        <f t="shared" si="23"/>
        <v>41660</v>
      </c>
      <c r="I23" s="43">
        <f t="shared" si="12"/>
        <v>41691</v>
      </c>
      <c r="J23" s="50">
        <f t="shared" si="0"/>
        <v>41691</v>
      </c>
      <c r="K23" s="45">
        <f t="shared" si="13"/>
        <v>41719</v>
      </c>
      <c r="L23" s="70" t="str">
        <f t="shared" si="1"/>
        <v>春　分　の　日</v>
      </c>
      <c r="M23" s="45">
        <f t="shared" si="14"/>
        <v>41750</v>
      </c>
      <c r="N23" s="53">
        <f t="shared" si="2"/>
        <v>41750</v>
      </c>
      <c r="O23" s="43">
        <f t="shared" si="15"/>
        <v>41780</v>
      </c>
      <c r="P23" s="50">
        <f t="shared" si="3"/>
        <v>41780</v>
      </c>
      <c r="Q23" s="43">
        <f t="shared" si="16"/>
        <v>41811</v>
      </c>
      <c r="R23" s="50">
        <f t="shared" si="4"/>
        <v>41811</v>
      </c>
      <c r="S23" s="43">
        <f t="shared" si="17"/>
        <v>41841</v>
      </c>
      <c r="T23" s="50" t="str">
        <f t="shared" si="5"/>
        <v>海の日</v>
      </c>
      <c r="U23" s="43">
        <f t="shared" si="18"/>
        <v>41872</v>
      </c>
      <c r="V23" s="50">
        <f t="shared" si="6"/>
        <v>41872</v>
      </c>
      <c r="W23" s="43">
        <f t="shared" si="19"/>
        <v>41903</v>
      </c>
      <c r="X23" s="50">
        <f t="shared" si="7"/>
        <v>41903</v>
      </c>
      <c r="Y23" s="43">
        <f t="shared" si="20"/>
        <v>41933</v>
      </c>
      <c r="Z23" s="50">
        <f t="shared" si="8"/>
        <v>41933</v>
      </c>
      <c r="AA23" s="45">
        <f t="shared" si="21"/>
        <v>41964</v>
      </c>
      <c r="AB23" s="53">
        <f t="shared" si="9"/>
        <v>41964</v>
      </c>
      <c r="AC23" s="43">
        <f t="shared" si="22"/>
        <v>41994</v>
      </c>
      <c r="AD23" s="50">
        <f t="shared" si="10"/>
        <v>41994</v>
      </c>
    </row>
    <row r="24" spans="3:30" x14ac:dyDescent="0.15">
      <c r="C24" s="28">
        <f>IF(WEEKDAY(C23)=1,C23+1,"")</f>
        <v>41967</v>
      </c>
      <c r="D24" s="25" t="s">
        <v>10</v>
      </c>
      <c r="E24" s="26"/>
      <c r="F24" s="71"/>
      <c r="G24" s="43">
        <f t="shared" si="11"/>
        <v>41661</v>
      </c>
      <c r="H24" s="50">
        <f t="shared" si="23"/>
        <v>41661</v>
      </c>
      <c r="I24" s="43">
        <f t="shared" si="12"/>
        <v>41692</v>
      </c>
      <c r="J24" s="50">
        <f t="shared" si="0"/>
        <v>41692</v>
      </c>
      <c r="K24" s="45">
        <f t="shared" si="13"/>
        <v>41720</v>
      </c>
      <c r="L24" s="70">
        <f t="shared" si="1"/>
        <v>41720</v>
      </c>
      <c r="M24" s="45">
        <f t="shared" si="14"/>
        <v>41751</v>
      </c>
      <c r="N24" s="53">
        <f t="shared" si="2"/>
        <v>41751</v>
      </c>
      <c r="O24" s="43">
        <f t="shared" si="15"/>
        <v>41781</v>
      </c>
      <c r="P24" s="50">
        <f t="shared" si="3"/>
        <v>41781</v>
      </c>
      <c r="Q24" s="43">
        <f t="shared" si="16"/>
        <v>41812</v>
      </c>
      <c r="R24" s="50">
        <f t="shared" si="4"/>
        <v>41812</v>
      </c>
      <c r="S24" s="43">
        <f t="shared" si="17"/>
        <v>41842</v>
      </c>
      <c r="T24" s="50">
        <f t="shared" si="5"/>
        <v>41842</v>
      </c>
      <c r="U24" s="43">
        <f t="shared" si="18"/>
        <v>41873</v>
      </c>
      <c r="V24" s="50">
        <f t="shared" si="6"/>
        <v>41873</v>
      </c>
      <c r="W24" s="43">
        <f t="shared" si="19"/>
        <v>41904</v>
      </c>
      <c r="X24" s="50">
        <f t="shared" si="7"/>
        <v>41904</v>
      </c>
      <c r="Y24" s="43">
        <f t="shared" si="20"/>
        <v>41934</v>
      </c>
      <c r="Z24" s="50">
        <f t="shared" si="8"/>
        <v>41934</v>
      </c>
      <c r="AA24" s="45">
        <f t="shared" si="21"/>
        <v>41965</v>
      </c>
      <c r="AB24" s="53">
        <f t="shared" si="9"/>
        <v>41965</v>
      </c>
      <c r="AC24" s="43">
        <f t="shared" si="22"/>
        <v>41995</v>
      </c>
      <c r="AD24" s="50">
        <f t="shared" si="10"/>
        <v>41995</v>
      </c>
    </row>
    <row r="25" spans="3:30" x14ac:dyDescent="0.15">
      <c r="C25" s="28">
        <f>DATE(C2,12,23)</f>
        <v>41996</v>
      </c>
      <c r="D25" s="29" t="s">
        <v>22</v>
      </c>
      <c r="E25" s="27">
        <v>41631</v>
      </c>
      <c r="F25" s="71"/>
      <c r="G25" s="43">
        <f t="shared" si="11"/>
        <v>41662</v>
      </c>
      <c r="H25" s="50">
        <f t="shared" si="23"/>
        <v>41662</v>
      </c>
      <c r="I25" s="43">
        <f t="shared" si="12"/>
        <v>41693</v>
      </c>
      <c r="J25" s="50">
        <f t="shared" si="0"/>
        <v>41693</v>
      </c>
      <c r="K25" s="45">
        <f t="shared" si="13"/>
        <v>41721</v>
      </c>
      <c r="L25" s="70">
        <f t="shared" si="1"/>
        <v>41721</v>
      </c>
      <c r="M25" s="45">
        <f t="shared" si="14"/>
        <v>41752</v>
      </c>
      <c r="N25" s="53">
        <f t="shared" si="2"/>
        <v>41752</v>
      </c>
      <c r="O25" s="43">
        <f t="shared" si="15"/>
        <v>41782</v>
      </c>
      <c r="P25" s="50">
        <f t="shared" si="3"/>
        <v>41782</v>
      </c>
      <c r="Q25" s="43">
        <f t="shared" si="16"/>
        <v>41813</v>
      </c>
      <c r="R25" s="50">
        <f t="shared" si="4"/>
        <v>41813</v>
      </c>
      <c r="S25" s="43">
        <f t="shared" si="17"/>
        <v>41843</v>
      </c>
      <c r="T25" s="50">
        <f t="shared" si="5"/>
        <v>41843</v>
      </c>
      <c r="U25" s="43">
        <f t="shared" si="18"/>
        <v>41874</v>
      </c>
      <c r="V25" s="50">
        <f t="shared" si="6"/>
        <v>41874</v>
      </c>
      <c r="W25" s="43">
        <f t="shared" si="19"/>
        <v>41905</v>
      </c>
      <c r="X25" s="50" t="str">
        <f t="shared" si="7"/>
        <v>秋　分　の　日</v>
      </c>
      <c r="Y25" s="43">
        <f t="shared" si="20"/>
        <v>41935</v>
      </c>
      <c r="Z25" s="50">
        <f t="shared" si="8"/>
        <v>41935</v>
      </c>
      <c r="AA25" s="45">
        <f t="shared" si="21"/>
        <v>41966</v>
      </c>
      <c r="AB25" s="53" t="str">
        <f t="shared" si="9"/>
        <v>勤労感　謝の日</v>
      </c>
      <c r="AC25" s="43">
        <f t="shared" si="22"/>
        <v>41996</v>
      </c>
      <c r="AD25" s="50" t="str">
        <f t="shared" si="10"/>
        <v>天　皇　誕生日</v>
      </c>
    </row>
    <row r="26" spans="3:30" x14ac:dyDescent="0.15">
      <c r="C26" s="28" t="str">
        <f>IF(WEEKDAY(C25)=1,C25+1,"")</f>
        <v/>
      </c>
      <c r="D26" s="25" t="s">
        <v>10</v>
      </c>
      <c r="E26" s="26"/>
      <c r="F26" s="71"/>
      <c r="G26" s="43">
        <f t="shared" si="11"/>
        <v>41663</v>
      </c>
      <c r="H26" s="50">
        <f t="shared" si="23"/>
        <v>41663</v>
      </c>
      <c r="I26" s="43">
        <f t="shared" si="12"/>
        <v>41694</v>
      </c>
      <c r="J26" s="50">
        <f t="shared" si="0"/>
        <v>41694</v>
      </c>
      <c r="K26" s="45">
        <f t="shared" si="13"/>
        <v>41722</v>
      </c>
      <c r="L26" s="70">
        <f t="shared" si="1"/>
        <v>41722</v>
      </c>
      <c r="M26" s="45">
        <f t="shared" si="14"/>
        <v>41753</v>
      </c>
      <c r="N26" s="53">
        <f t="shared" si="2"/>
        <v>41753</v>
      </c>
      <c r="O26" s="43">
        <f t="shared" si="15"/>
        <v>41783</v>
      </c>
      <c r="P26" s="50">
        <f t="shared" si="3"/>
        <v>41783</v>
      </c>
      <c r="Q26" s="43">
        <f t="shared" si="16"/>
        <v>41814</v>
      </c>
      <c r="R26" s="50">
        <f t="shared" si="4"/>
        <v>41814</v>
      </c>
      <c r="S26" s="43">
        <f t="shared" si="17"/>
        <v>41844</v>
      </c>
      <c r="T26" s="50">
        <f t="shared" si="5"/>
        <v>41844</v>
      </c>
      <c r="U26" s="43">
        <f t="shared" si="18"/>
        <v>41875</v>
      </c>
      <c r="V26" s="50">
        <f t="shared" si="6"/>
        <v>41875</v>
      </c>
      <c r="W26" s="43">
        <f t="shared" si="19"/>
        <v>41906</v>
      </c>
      <c r="X26" s="50">
        <f t="shared" si="7"/>
        <v>41906</v>
      </c>
      <c r="Y26" s="43">
        <f t="shared" si="20"/>
        <v>41936</v>
      </c>
      <c r="Z26" s="50">
        <f t="shared" si="8"/>
        <v>41936</v>
      </c>
      <c r="AA26" s="45">
        <f t="shared" si="21"/>
        <v>41967</v>
      </c>
      <c r="AB26" s="53" t="str">
        <f t="shared" si="9"/>
        <v>振　替　休　日</v>
      </c>
      <c r="AC26" s="43">
        <f t="shared" si="22"/>
        <v>41997</v>
      </c>
      <c r="AD26" s="50">
        <f t="shared" si="10"/>
        <v>41997</v>
      </c>
    </row>
    <row r="27" spans="3:30" x14ac:dyDescent="0.15">
      <c r="F27" s="71"/>
      <c r="G27" s="43">
        <f t="shared" si="11"/>
        <v>41664</v>
      </c>
      <c r="H27" s="50">
        <f t="shared" si="23"/>
        <v>41664</v>
      </c>
      <c r="I27" s="43">
        <f t="shared" si="12"/>
        <v>41695</v>
      </c>
      <c r="J27" s="50">
        <f t="shared" si="0"/>
        <v>41695</v>
      </c>
      <c r="K27" s="45">
        <f t="shared" si="13"/>
        <v>41723</v>
      </c>
      <c r="L27" s="70">
        <f t="shared" si="1"/>
        <v>41723</v>
      </c>
      <c r="M27" s="45">
        <f t="shared" si="14"/>
        <v>41754</v>
      </c>
      <c r="N27" s="53">
        <f t="shared" si="2"/>
        <v>41754</v>
      </c>
      <c r="O27" s="43">
        <f t="shared" si="15"/>
        <v>41784</v>
      </c>
      <c r="P27" s="50">
        <f t="shared" si="3"/>
        <v>41784</v>
      </c>
      <c r="Q27" s="43">
        <f t="shared" si="16"/>
        <v>41815</v>
      </c>
      <c r="R27" s="50">
        <f t="shared" si="4"/>
        <v>41815</v>
      </c>
      <c r="S27" s="43">
        <f t="shared" si="17"/>
        <v>41845</v>
      </c>
      <c r="T27" s="50">
        <f t="shared" si="5"/>
        <v>41845</v>
      </c>
      <c r="U27" s="43">
        <f t="shared" si="18"/>
        <v>41876</v>
      </c>
      <c r="V27" s="50">
        <f t="shared" si="6"/>
        <v>41876</v>
      </c>
      <c r="W27" s="43">
        <f t="shared" si="19"/>
        <v>41907</v>
      </c>
      <c r="X27" s="50">
        <f t="shared" si="7"/>
        <v>41907</v>
      </c>
      <c r="Y27" s="43">
        <f t="shared" si="20"/>
        <v>41937</v>
      </c>
      <c r="Z27" s="50">
        <f t="shared" si="8"/>
        <v>41937</v>
      </c>
      <c r="AA27" s="45">
        <f t="shared" si="21"/>
        <v>41968</v>
      </c>
      <c r="AB27" s="53">
        <f t="shared" si="9"/>
        <v>41968</v>
      </c>
      <c r="AC27" s="43">
        <f t="shared" si="22"/>
        <v>41998</v>
      </c>
      <c r="AD27" s="50">
        <f t="shared" si="10"/>
        <v>41998</v>
      </c>
    </row>
    <row r="28" spans="3:30" x14ac:dyDescent="0.15">
      <c r="F28" s="71"/>
      <c r="G28" s="43">
        <f t="shared" si="11"/>
        <v>41665</v>
      </c>
      <c r="H28" s="50">
        <f t="shared" si="23"/>
        <v>41665</v>
      </c>
      <c r="I28" s="43">
        <f t="shared" si="12"/>
        <v>41696</v>
      </c>
      <c r="J28" s="50">
        <f t="shared" si="0"/>
        <v>41696</v>
      </c>
      <c r="K28" s="45">
        <f t="shared" si="13"/>
        <v>41724</v>
      </c>
      <c r="L28" s="70">
        <f t="shared" si="1"/>
        <v>41724</v>
      </c>
      <c r="M28" s="45">
        <f t="shared" si="14"/>
        <v>41755</v>
      </c>
      <c r="N28" s="53">
        <f t="shared" si="2"/>
        <v>41755</v>
      </c>
      <c r="O28" s="43">
        <f t="shared" si="15"/>
        <v>41785</v>
      </c>
      <c r="P28" s="50">
        <f t="shared" si="3"/>
        <v>41785</v>
      </c>
      <c r="Q28" s="43">
        <f t="shared" si="16"/>
        <v>41816</v>
      </c>
      <c r="R28" s="50">
        <f t="shared" si="4"/>
        <v>41816</v>
      </c>
      <c r="S28" s="43">
        <f t="shared" si="17"/>
        <v>41846</v>
      </c>
      <c r="T28" s="50">
        <f t="shared" si="5"/>
        <v>41846</v>
      </c>
      <c r="U28" s="43">
        <f t="shared" si="18"/>
        <v>41877</v>
      </c>
      <c r="V28" s="50">
        <f t="shared" si="6"/>
        <v>41877</v>
      </c>
      <c r="W28" s="43">
        <f t="shared" si="19"/>
        <v>41908</v>
      </c>
      <c r="X28" s="50">
        <f t="shared" si="7"/>
        <v>41908</v>
      </c>
      <c r="Y28" s="43">
        <f t="shared" si="20"/>
        <v>41938</v>
      </c>
      <c r="Z28" s="50">
        <f t="shared" si="8"/>
        <v>41938</v>
      </c>
      <c r="AA28" s="45">
        <f t="shared" si="21"/>
        <v>41969</v>
      </c>
      <c r="AB28" s="53">
        <f t="shared" si="9"/>
        <v>41969</v>
      </c>
      <c r="AC28" s="43">
        <f t="shared" si="22"/>
        <v>41999</v>
      </c>
      <c r="AD28" s="50">
        <f t="shared" si="10"/>
        <v>41999</v>
      </c>
    </row>
    <row r="29" spans="3:30" x14ac:dyDescent="0.15">
      <c r="F29" s="71"/>
      <c r="G29" s="43">
        <f t="shared" si="11"/>
        <v>41666</v>
      </c>
      <c r="H29" s="50">
        <f t="shared" si="23"/>
        <v>41666</v>
      </c>
      <c r="I29" s="43">
        <f t="shared" si="12"/>
        <v>41697</v>
      </c>
      <c r="J29" s="50">
        <f t="shared" si="0"/>
        <v>41697</v>
      </c>
      <c r="K29" s="45">
        <f t="shared" si="13"/>
        <v>41725</v>
      </c>
      <c r="L29" s="70">
        <f t="shared" si="1"/>
        <v>41725</v>
      </c>
      <c r="M29" s="45">
        <f t="shared" si="14"/>
        <v>41756</v>
      </c>
      <c r="N29" s="53">
        <f t="shared" si="2"/>
        <v>41756</v>
      </c>
      <c r="O29" s="43">
        <f t="shared" si="15"/>
        <v>41786</v>
      </c>
      <c r="P29" s="50">
        <f t="shared" si="3"/>
        <v>41786</v>
      </c>
      <c r="Q29" s="43">
        <f t="shared" si="16"/>
        <v>41817</v>
      </c>
      <c r="R29" s="50">
        <f t="shared" si="4"/>
        <v>41817</v>
      </c>
      <c r="S29" s="43">
        <f t="shared" si="17"/>
        <v>41847</v>
      </c>
      <c r="T29" s="50">
        <f t="shared" si="5"/>
        <v>41847</v>
      </c>
      <c r="U29" s="43">
        <f t="shared" si="18"/>
        <v>41878</v>
      </c>
      <c r="V29" s="50">
        <f t="shared" si="6"/>
        <v>41878</v>
      </c>
      <c r="W29" s="43">
        <f t="shared" si="19"/>
        <v>41909</v>
      </c>
      <c r="X29" s="50">
        <f t="shared" si="7"/>
        <v>41909</v>
      </c>
      <c r="Y29" s="43">
        <f t="shared" si="20"/>
        <v>41939</v>
      </c>
      <c r="Z29" s="46">
        <f t="shared" si="8"/>
        <v>41939</v>
      </c>
      <c r="AA29" s="60">
        <f t="shared" si="21"/>
        <v>41970</v>
      </c>
      <c r="AB29" s="53">
        <f t="shared" si="9"/>
        <v>41970</v>
      </c>
      <c r="AC29" s="43">
        <f t="shared" si="22"/>
        <v>42000</v>
      </c>
      <c r="AD29" s="50">
        <f t="shared" si="10"/>
        <v>42000</v>
      </c>
    </row>
    <row r="30" spans="3:30" x14ac:dyDescent="0.15">
      <c r="F30" s="71"/>
      <c r="G30" s="43">
        <f t="shared" si="11"/>
        <v>41667</v>
      </c>
      <c r="H30" s="50">
        <f t="shared" si="23"/>
        <v>41667</v>
      </c>
      <c r="I30" s="43">
        <f t="shared" si="12"/>
        <v>41698</v>
      </c>
      <c r="J30" s="50">
        <f t="shared" si="0"/>
        <v>41698</v>
      </c>
      <c r="K30" s="45">
        <f t="shared" si="13"/>
        <v>41726</v>
      </c>
      <c r="L30" s="70">
        <f t="shared" si="1"/>
        <v>41726</v>
      </c>
      <c r="M30" s="45">
        <f t="shared" si="14"/>
        <v>41757</v>
      </c>
      <c r="N30" s="53">
        <f t="shared" si="2"/>
        <v>41757</v>
      </c>
      <c r="O30" s="43">
        <f t="shared" si="15"/>
        <v>41787</v>
      </c>
      <c r="P30" s="50">
        <f t="shared" si="3"/>
        <v>41787</v>
      </c>
      <c r="Q30" s="43">
        <f t="shared" si="16"/>
        <v>41818</v>
      </c>
      <c r="R30" s="50">
        <f t="shared" si="4"/>
        <v>41818</v>
      </c>
      <c r="S30" s="43">
        <f t="shared" si="17"/>
        <v>41848</v>
      </c>
      <c r="T30" s="50">
        <f t="shared" si="5"/>
        <v>41848</v>
      </c>
      <c r="U30" s="43">
        <f t="shared" si="18"/>
        <v>41879</v>
      </c>
      <c r="V30" s="50">
        <f t="shared" si="6"/>
        <v>41879</v>
      </c>
      <c r="W30" s="43">
        <f t="shared" si="19"/>
        <v>41910</v>
      </c>
      <c r="X30" s="50">
        <f t="shared" si="7"/>
        <v>41910</v>
      </c>
      <c r="Y30" s="43">
        <f t="shared" si="20"/>
        <v>41940</v>
      </c>
      <c r="Z30" s="50">
        <f t="shared" si="8"/>
        <v>41940</v>
      </c>
      <c r="AA30" s="45">
        <f t="shared" si="21"/>
        <v>41971</v>
      </c>
      <c r="AB30" s="53">
        <f t="shared" si="9"/>
        <v>41971</v>
      </c>
      <c r="AC30" s="43">
        <f t="shared" si="22"/>
        <v>42001</v>
      </c>
      <c r="AD30" s="50">
        <f t="shared" si="10"/>
        <v>42001</v>
      </c>
    </row>
    <row r="31" spans="3:30" ht="14.25" thickBot="1" x14ac:dyDescent="0.2">
      <c r="F31" s="71"/>
      <c r="G31" s="43">
        <f t="shared" si="11"/>
        <v>41668</v>
      </c>
      <c r="H31" s="50">
        <f t="shared" si="23"/>
        <v>41668</v>
      </c>
      <c r="I31" s="75" t="str">
        <f>IF(DAY(DATE(様式!W1,3,1)-1)=29,I30+1,"")</f>
        <v/>
      </c>
      <c r="J31" s="69" t="str">
        <f>I31</f>
        <v/>
      </c>
      <c r="K31" s="45">
        <f t="shared" si="13"/>
        <v>41727</v>
      </c>
      <c r="L31" s="70">
        <f t="shared" si="1"/>
        <v>41727</v>
      </c>
      <c r="M31" s="45">
        <f t="shared" si="14"/>
        <v>41758</v>
      </c>
      <c r="N31" s="53" t="str">
        <f t="shared" si="2"/>
        <v>昭　和　の　日</v>
      </c>
      <c r="O31" s="43">
        <f t="shared" si="15"/>
        <v>41788</v>
      </c>
      <c r="P31" s="50">
        <f t="shared" si="3"/>
        <v>41788</v>
      </c>
      <c r="Q31" s="43">
        <f t="shared" si="16"/>
        <v>41819</v>
      </c>
      <c r="R31" s="50">
        <f t="shared" si="4"/>
        <v>41819</v>
      </c>
      <c r="S31" s="43">
        <f t="shared" si="17"/>
        <v>41849</v>
      </c>
      <c r="T31" s="50">
        <f t="shared" si="5"/>
        <v>41849</v>
      </c>
      <c r="U31" s="43">
        <f t="shared" si="18"/>
        <v>41880</v>
      </c>
      <c r="V31" s="50">
        <f t="shared" si="6"/>
        <v>41880</v>
      </c>
      <c r="W31" s="43">
        <f t="shared" si="19"/>
        <v>41911</v>
      </c>
      <c r="X31" s="50">
        <f t="shared" si="7"/>
        <v>41911</v>
      </c>
      <c r="Y31" s="43">
        <f t="shared" si="20"/>
        <v>41941</v>
      </c>
      <c r="Z31" s="50">
        <f t="shared" si="8"/>
        <v>41941</v>
      </c>
      <c r="AA31" s="45">
        <f t="shared" si="21"/>
        <v>41972</v>
      </c>
      <c r="AB31" s="53">
        <f t="shared" si="9"/>
        <v>41972</v>
      </c>
      <c r="AC31" s="43">
        <f t="shared" si="22"/>
        <v>42002</v>
      </c>
      <c r="AD31" s="50">
        <f t="shared" si="10"/>
        <v>42002</v>
      </c>
    </row>
    <row r="32" spans="3:30" ht="14.25" thickBot="1" x14ac:dyDescent="0.2">
      <c r="F32" s="71"/>
      <c r="G32" s="43">
        <f t="shared" si="11"/>
        <v>41669</v>
      </c>
      <c r="H32" s="50">
        <f t="shared" si="23"/>
        <v>41669</v>
      </c>
      <c r="I32" s="15"/>
      <c r="J32" s="54"/>
      <c r="K32" s="45">
        <f t="shared" si="13"/>
        <v>41728</v>
      </c>
      <c r="L32" s="70">
        <f t="shared" si="1"/>
        <v>41728</v>
      </c>
      <c r="M32" s="61">
        <f t="shared" si="14"/>
        <v>41759</v>
      </c>
      <c r="N32" s="62">
        <f t="shared" si="2"/>
        <v>41759</v>
      </c>
      <c r="O32" s="43">
        <f t="shared" si="15"/>
        <v>41789</v>
      </c>
      <c r="P32" s="50">
        <f t="shared" si="3"/>
        <v>41789</v>
      </c>
      <c r="Q32" s="64">
        <f t="shared" si="16"/>
        <v>41820</v>
      </c>
      <c r="R32" s="56">
        <f t="shared" si="4"/>
        <v>41820</v>
      </c>
      <c r="S32" s="43">
        <f t="shared" si="17"/>
        <v>41850</v>
      </c>
      <c r="T32" s="50">
        <f t="shared" si="5"/>
        <v>41850</v>
      </c>
      <c r="U32" s="43">
        <f t="shared" si="18"/>
        <v>41881</v>
      </c>
      <c r="V32" s="50">
        <f t="shared" si="6"/>
        <v>41881</v>
      </c>
      <c r="W32" s="44">
        <f t="shared" si="19"/>
        <v>41912</v>
      </c>
      <c r="X32" s="59">
        <f t="shared" si="7"/>
        <v>41912</v>
      </c>
      <c r="Y32" s="43">
        <f t="shared" si="20"/>
        <v>41942</v>
      </c>
      <c r="Z32" s="50">
        <f t="shared" si="8"/>
        <v>41942</v>
      </c>
      <c r="AA32" s="61">
        <f t="shared" si="21"/>
        <v>41973</v>
      </c>
      <c r="AB32" s="62">
        <f t="shared" si="9"/>
        <v>41973</v>
      </c>
      <c r="AC32" s="43">
        <f t="shared" si="22"/>
        <v>42003</v>
      </c>
      <c r="AD32" s="50">
        <f t="shared" si="10"/>
        <v>42003</v>
      </c>
    </row>
    <row r="33" spans="6:30" ht="14.25" thickBot="1" x14ac:dyDescent="0.2">
      <c r="F33" s="71"/>
      <c r="G33" s="44">
        <f t="shared" si="11"/>
        <v>41670</v>
      </c>
      <c r="H33" s="73">
        <f t="shared" si="23"/>
        <v>41670</v>
      </c>
      <c r="I33" s="74"/>
      <c r="J33" s="54"/>
      <c r="K33" s="61">
        <f t="shared" si="13"/>
        <v>41729</v>
      </c>
      <c r="L33" s="68">
        <f t="shared" si="1"/>
        <v>41729</v>
      </c>
      <c r="M33" s="67"/>
      <c r="N33" s="66"/>
      <c r="O33" s="44">
        <f t="shared" si="15"/>
        <v>41790</v>
      </c>
      <c r="P33" s="56">
        <f t="shared" si="3"/>
        <v>41790</v>
      </c>
      <c r="Q33" s="65"/>
      <c r="R33" s="63"/>
      <c r="S33" s="44">
        <f t="shared" si="17"/>
        <v>41851</v>
      </c>
      <c r="T33" s="56">
        <f t="shared" si="5"/>
        <v>41851</v>
      </c>
      <c r="U33" s="57">
        <f t="shared" si="18"/>
        <v>41882</v>
      </c>
      <c r="V33" s="56">
        <f t="shared" si="6"/>
        <v>41882</v>
      </c>
      <c r="W33" s="58"/>
      <c r="X33" s="54"/>
      <c r="Y33" s="44">
        <f t="shared" si="20"/>
        <v>41943</v>
      </c>
      <c r="Z33" s="59">
        <f t="shared" si="8"/>
        <v>41943</v>
      </c>
      <c r="AA33" s="58"/>
      <c r="AB33" s="63"/>
      <c r="AC33" s="44">
        <f t="shared" si="22"/>
        <v>42004</v>
      </c>
      <c r="AD33" s="59">
        <f t="shared" si="10"/>
        <v>42004</v>
      </c>
    </row>
    <row r="34" spans="6:30" x14ac:dyDescent="0.15">
      <c r="G34" s="55"/>
      <c r="K34" s="55"/>
      <c r="L34" s="55"/>
      <c r="O34" s="55"/>
      <c r="P34" s="55"/>
      <c r="S34" s="55"/>
      <c r="T34" s="55"/>
      <c r="V34" s="55"/>
      <c r="Y34" s="55"/>
      <c r="Z34" s="55"/>
      <c r="AC34" s="55"/>
      <c r="AD34" s="48"/>
    </row>
  </sheetData>
  <mergeCells count="1">
    <mergeCell ref="C4:E4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様式</vt:lpstr>
      <vt:lpstr>データ</vt:lpstr>
      <vt:lpstr>様式!Print_Area</vt:lpstr>
      <vt:lpstr>祝日</vt:lpstr>
      <vt:lpstr>祝日一覧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東芝ユーザ</dc:creator>
  <cp:lastModifiedBy>Kenichi</cp:lastModifiedBy>
  <cp:lastPrinted>2013-12-17T06:07:47Z</cp:lastPrinted>
  <dcterms:created xsi:type="dcterms:W3CDTF">2001-11-22T07:17:24Z</dcterms:created>
  <dcterms:modified xsi:type="dcterms:W3CDTF">2013-12-19T08:37:26Z</dcterms:modified>
</cp:coreProperties>
</file>